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10.xml" ContentType="application/vnd.openxmlformats-officedocument.spreadsheetml.pivotTab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pivotTables/pivotTable11.xml" ContentType="application/vnd.openxmlformats-officedocument.spreadsheetml.pivotTable+xml"/>
  <Override PartName="/xl/drawings/drawing5.xml" ContentType="application/vnd.openxmlformats-officedocument.drawing+xml"/>
  <Override PartName="/xl/charts/chartEx1.xml" ContentType="application/vnd.ms-office.chartex+xml"/>
  <Override PartName="/xl/charts/style11.xml" ContentType="application/vnd.ms-office.chartstyle+xml"/>
  <Override PartName="/xl/charts/colors11.xml" ContentType="application/vnd.ms-office.chartcolorstyle+xml"/>
  <Override PartName="/xl/charts/chartEx2.xml" ContentType="application/vnd.ms-office.chartex+xml"/>
  <Override PartName="/xl/charts/style12.xml" ContentType="application/vnd.ms-office.chartstyle+xml"/>
  <Override PartName="/xl/charts/colors12.xml" ContentType="application/vnd.ms-office.chartcolorstyle+xml"/>
  <Override PartName="/xl/charts/chartEx3.xml" ContentType="application/vnd.ms-office.chartex+xml"/>
  <Override PartName="/xl/charts/style13.xml" ContentType="application/vnd.ms-office.chartstyle+xml"/>
  <Override PartName="/xl/charts/colors13.xml" ContentType="application/vnd.ms-office.chartcolorstyle+xml"/>
  <Override PartName="/xl/charts/chartEx4.xml" ContentType="application/vnd.ms-office.chartex+xml"/>
  <Override PartName="/xl/charts/style14.xml" ContentType="application/vnd.ms-office.chartstyle+xml"/>
  <Override PartName="/xl/charts/colors14.xml" ContentType="application/vnd.ms-office.chartcolorstyle+xml"/>
  <Override PartName="/xl/pivotTables/pivotTable12.xml" ContentType="application/vnd.openxmlformats-officedocument.spreadsheetml.pivotTable+xml"/>
  <Override PartName="/xl/drawings/drawing6.xml" ContentType="application/vnd.openxmlformats-officedocument.drawing+xml"/>
  <Override PartName="/xl/charts/chart11.xml" ContentType="application/vnd.openxmlformats-officedocument.drawingml.chart+xml"/>
  <Override PartName="/xl/charts/style15.xml" ContentType="application/vnd.ms-office.chartstyle+xml"/>
  <Override PartName="/xl/charts/colors15.xml" ContentType="application/vnd.ms-office.chartcolorstyle+xml"/>
  <Override PartName="/xl/charts/chart12.xml" ContentType="application/vnd.openxmlformats-officedocument.drawingml.chart+xml"/>
  <Override PartName="/xl/charts/style16.xml" ContentType="application/vnd.ms-office.chartstyle+xml"/>
  <Override PartName="/xl/charts/colors16.xml" ContentType="application/vnd.ms-office.chartcolorstyle+xml"/>
  <Override PartName="/xl/pivotTables/pivotTable13.xml" ContentType="application/vnd.openxmlformats-officedocument.spreadsheetml.pivotTable+xml"/>
  <Override PartName="/xl/drawings/drawing7.xml" ContentType="application/vnd.openxmlformats-officedocument.drawing+xml"/>
  <Override PartName="/xl/charts/chart13.xml" ContentType="application/vnd.openxmlformats-officedocument.drawingml.chart+xml"/>
  <Override PartName="/xl/charts/style17.xml" ContentType="application/vnd.ms-office.chartstyle+xml"/>
  <Override PartName="/xl/charts/colors17.xml" ContentType="application/vnd.ms-office.chartcolorsty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drawings/drawing8.xml" ContentType="application/vnd.openxmlformats-officedocument.drawing+xml"/>
  <Override PartName="/xl/charts/chart14.xml" ContentType="application/vnd.openxmlformats-officedocument.drawingml.chart+xml"/>
  <Override PartName="/xl/charts/style18.xml" ContentType="application/vnd.ms-office.chartstyle+xml"/>
  <Override PartName="/xl/charts/colors18.xml" ContentType="application/vnd.ms-office.chartcolorstyle+xml"/>
  <Override PartName="/xl/charts/chart15.xml" ContentType="application/vnd.openxmlformats-officedocument.drawingml.chart+xml"/>
  <Override PartName="/xl/charts/style19.xml" ContentType="application/vnd.ms-office.chartstyle+xml"/>
  <Override PartName="/xl/charts/colors19.xml" ContentType="application/vnd.ms-office.chartcolorstyle+xml"/>
  <Override PartName="/xl/charts/chart16.xml" ContentType="application/vnd.openxmlformats-officedocument.drawingml.chart+xml"/>
  <Override PartName="/xl/charts/style20.xml" ContentType="application/vnd.ms-office.chartstyle+xml"/>
  <Override PartName="/xl/charts/colors20.xml" ContentType="application/vnd.ms-office.chartcolorsty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pivotTables/pivotTable24.xml" ContentType="application/vnd.openxmlformats-officedocument.spreadsheetml.pivotTable+xml"/>
  <Override PartName="/xl/drawings/drawing9.xml" ContentType="application/vnd.openxmlformats-officedocument.drawing+xml"/>
  <Override PartName="/xl/charts/chart17.xml" ContentType="application/vnd.openxmlformats-officedocument.drawingml.chart+xml"/>
  <Override PartName="/xl/charts/style21.xml" ContentType="application/vnd.ms-office.chartstyle+xml"/>
  <Override PartName="/xl/charts/colors21.xml" ContentType="application/vnd.ms-office.chartcolorstyle+xml"/>
  <Override PartName="/xl/pivotTables/pivotTable25.xml" ContentType="application/vnd.openxmlformats-officedocument.spreadsheetml.pivotTable+xml"/>
  <Override PartName="/xl/pivotTables/pivotTable26.xml" ContentType="application/vnd.openxmlformats-officedocument.spreadsheetml.pivotTable+xml"/>
  <Override PartName="/xl/drawings/drawing10.xml" ContentType="application/vnd.openxmlformats-officedocument.drawing+xml"/>
  <Override PartName="/xl/charts/chart18.xml" ContentType="application/vnd.openxmlformats-officedocument.drawingml.chart+xml"/>
  <Override PartName="/xl/charts/style22.xml" ContentType="application/vnd.ms-office.chartstyle+xml"/>
  <Override PartName="/xl/charts/colors22.xml" ContentType="application/vnd.ms-office.chartcolorstyle+xml"/>
  <Override PartName="/xl/charts/chart19.xml" ContentType="application/vnd.openxmlformats-officedocument.drawingml.chart+xml"/>
  <Override PartName="/xl/charts/style23.xml" ContentType="application/vnd.ms-office.chartstyle+xml"/>
  <Override PartName="/xl/charts/colors23.xml" ContentType="application/vnd.ms-office.chartcolorstyle+xml"/>
  <Override PartName="/xl/pivotTables/pivotTable27.xml" ContentType="application/vnd.openxmlformats-officedocument.spreadsheetml.pivotTable+xml"/>
  <Override PartName="/xl/pivotTables/pivotTable28.xml" ContentType="application/vnd.openxmlformats-officedocument.spreadsheetml.pivotTable+xml"/>
  <Override PartName="/xl/drawings/drawing11.xml" ContentType="application/vnd.openxmlformats-officedocument.drawing+xml"/>
  <Override PartName="/xl/charts/chart20.xml" ContentType="application/vnd.openxmlformats-officedocument.drawingml.chart+xml"/>
  <Override PartName="/xl/charts/style24.xml" ContentType="application/vnd.ms-office.chartstyle+xml"/>
  <Override PartName="/xl/charts/colors24.xml" ContentType="application/vnd.ms-office.chartcolorstyle+xml"/>
  <Override PartName="/xl/pivotTables/pivotTable29.xml" ContentType="application/vnd.openxmlformats-officedocument.spreadsheetml.pivotTable+xml"/>
  <Override PartName="/xl/pivotTables/pivotTable30.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C:\Users\sknig\Documents\Dissertation\Complete Manuscript\Edited Versions In Progress\"/>
    </mc:Choice>
  </mc:AlternateContent>
  <xr:revisionPtr revIDLastSave="0" documentId="13_ncr:1_{18778B38-2C44-4F29-8029-1862EFD54F71}" xr6:coauthVersionLast="47" xr6:coauthVersionMax="47" xr10:uidLastSave="{00000000-0000-0000-0000-000000000000}"/>
  <bookViews>
    <workbookView xWindow="9487" yWindow="75" windowWidth="9728" windowHeight="11167" tabRatio="512" firstSheet="17" activeTab="17" xr2:uid="{25CBDE77-2A4B-4A4D-BD03-05BBECF77787}"/>
  </bookViews>
  <sheets>
    <sheet name="Data" sheetId="1" r:id="rId1"/>
    <sheet name="Nonhuman" sheetId="36" r:id="rId2"/>
    <sheet name="Contexts" sheetId="5" r:id="rId3"/>
    <sheet name="Context Graphs" sheetId="60" r:id="rId4"/>
    <sheet name="Groupings" sheetId="6" r:id="rId5"/>
    <sheet name="Families" sheetId="11" r:id="rId6"/>
    <sheet name="Burial Goods" sheetId="17" r:id="rId7"/>
    <sheet name="Burial Goods Chart" sheetId="63" r:id="rId8"/>
    <sheet name="Materials" sheetId="18" r:id="rId9"/>
    <sheet name="Animals" sheetId="20" r:id="rId10"/>
    <sheet name="Metal" sheetId="21" r:id="rId11"/>
    <sheet name="Other Offerings" sheetId="22" r:id="rId12"/>
    <sheet name="Architecture" sheetId="28" r:id="rId13"/>
    <sheet name="Architecture Chart" sheetId="62" r:id="rId14"/>
    <sheet name="Stone-Lined" sheetId="29" r:id="rId15"/>
    <sheet name="Stone Lining Chart" sheetId="68" r:id="rId16"/>
    <sheet name="Age" sheetId="30" r:id="rId17"/>
    <sheet name="Age Distribution" sheetId="57" r:id="rId18"/>
    <sheet name="Sex" sheetId="31" r:id="rId19"/>
    <sheet name="Sex Distribution" sheetId="58" r:id="rId20"/>
    <sheet name="Pathology" sheetId="32" r:id="rId21"/>
    <sheet name="Pathology Chart" sheetId="61" r:id="rId22"/>
    <sheet name="Congenital" sheetId="37" r:id="rId23"/>
    <sheet name="Acute" sheetId="38" r:id="rId24"/>
    <sheet name="Chronic" sheetId="39" r:id="rId25"/>
    <sheet name="Recovered" sheetId="40" r:id="rId26"/>
    <sheet name="Nutrition" sheetId="41" r:id="rId27"/>
    <sheet name="Lifestyle" sheetId="42" r:id="rId28"/>
    <sheet name="Segments" sheetId="44" r:id="rId29"/>
    <sheet name="Segment Charts" sheetId="64" r:id="rId30"/>
    <sheet name="Articulation" sheetId="54" r:id="rId31"/>
    <sheet name="Predation" sheetId="45" r:id="rId32"/>
    <sheet name="Violence" sheetId="53" r:id="rId33"/>
    <sheet name="Violence Types" sheetId="46" r:id="rId34"/>
    <sheet name="Violence Chart" sheetId="65" r:id="rId35"/>
    <sheet name="Burning" sheetId="48" r:id="rId36"/>
    <sheet name="Extent" sheetId="49" r:id="rId37"/>
    <sheet name="Burning Chart" sheetId="67" r:id="rId38"/>
    <sheet name="Charcoal" sheetId="52" r:id="rId39"/>
    <sheet name="Ritual" sheetId="51" r:id="rId40"/>
    <sheet name="Ritual Chart" sheetId="66" r:id="rId41"/>
    <sheet name="Relation" sheetId="55" r:id="rId42"/>
    <sheet name="Primacy" sheetId="56" r:id="rId43"/>
  </sheets>
  <definedNames>
    <definedName name="_xlchart.v2.0" hidden="1">'Age Distribution'!$A$2</definedName>
    <definedName name="_xlchart.v2.1" hidden="1">'Age Distribution'!$B$1:$I$1</definedName>
    <definedName name="_xlchart.v2.10" hidden="1">'Age Distribution'!$B$24:$I$24</definedName>
    <definedName name="_xlchart.v2.11" hidden="1">'Age Distribution'!$B$25:$I$25</definedName>
    <definedName name="_xlchart.v2.2" hidden="1">'Age Distribution'!$B$2:$I$2</definedName>
    <definedName name="_xlchart.v2.3" hidden="1">'Age Distribution'!$A$5</definedName>
    <definedName name="_xlchart.v2.4" hidden="1">'Age Distribution'!$B$4:$I$4</definedName>
    <definedName name="_xlchart.v2.5" hidden="1">'Age Distribution'!$B$5:$I$5</definedName>
    <definedName name="_xlchart.v2.6" hidden="1">'Age Distribution'!$A$28</definedName>
    <definedName name="_xlchart.v2.7" hidden="1">'Age Distribution'!$B$27:$I$27</definedName>
    <definedName name="_xlchart.v2.8" hidden="1">'Age Distribution'!$B$28:$I$28</definedName>
    <definedName name="_xlchart.v2.9" hidden="1">'Age Distribution'!$A$25</definedName>
    <definedName name="_xlcn.WorksheetConnection_DataA1AM801" hidden="1">Data!$A$1:$BI$76</definedName>
    <definedName name="_xlcn.WorksheetConnection_DataAZ1" hidden="1">Data!$A:$BI</definedName>
  </definedNames>
  <calcPr calcId="191029"/>
  <pivotCaches>
    <pivotCache cacheId="25" r:id="rId44"/>
    <pivotCache cacheId="26" r:id="rId45"/>
    <pivotCache cacheId="27" r:id="rId46"/>
    <pivotCache cacheId="28" r:id="rId47"/>
    <pivotCache cacheId="29" r:id="rId48"/>
    <pivotCache cacheId="30" r:id="rId49"/>
    <pivotCache cacheId="31" r:id="rId50"/>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Range" name="Range" connection="WorksheetConnection_Data!$A:$Z"/>
          <x15:modelTable id="Range 1" name="Range 1" connection="WorksheetConnection_Data!$A$1:$AM$80"/>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5" i="57" l="1"/>
  <c r="J29" i="11"/>
  <c r="H29" i="11"/>
  <c r="G29" i="11"/>
  <c r="F29" i="11"/>
  <c r="F7" i="65"/>
  <c r="E7" i="65"/>
  <c r="D7" i="65"/>
  <c r="C7" i="65"/>
  <c r="B7" i="65"/>
  <c r="F6" i="65"/>
  <c r="E6" i="65"/>
  <c r="D6" i="65"/>
  <c r="C6" i="65"/>
  <c r="B6" i="65"/>
  <c r="H4" i="61"/>
  <c r="G4" i="61"/>
  <c r="F4" i="61"/>
  <c r="E4" i="61"/>
  <c r="D4" i="61"/>
  <c r="C4" i="61"/>
  <c r="B4" i="61"/>
  <c r="H3" i="61"/>
  <c r="G3" i="61"/>
  <c r="F3" i="61"/>
  <c r="E3" i="61"/>
  <c r="D3" i="61"/>
  <c r="C3" i="61"/>
  <c r="B3" i="61"/>
  <c r="M15" i="61"/>
  <c r="M14" i="61"/>
  <c r="M13" i="61"/>
  <c r="M12" i="61"/>
  <c r="M11" i="61"/>
  <c r="M10" i="61"/>
  <c r="M9" i="61"/>
  <c r="M8" i="61"/>
  <c r="M7" i="61"/>
  <c r="M6" i="61"/>
  <c r="M5" i="61"/>
  <c r="L15" i="61"/>
  <c r="L14" i="61"/>
  <c r="L13" i="61"/>
  <c r="L12" i="61"/>
  <c r="L11" i="61"/>
  <c r="L10" i="61"/>
  <c r="L9" i="61"/>
  <c r="L8" i="61"/>
  <c r="L7" i="61"/>
  <c r="L6" i="61"/>
  <c r="L5" i="61"/>
  <c r="F3" i="58"/>
  <c r="E3" i="58"/>
  <c r="D3" i="58"/>
  <c r="C3" i="58"/>
  <c r="B3" i="58"/>
  <c r="F2" i="58"/>
  <c r="E2" i="58"/>
  <c r="D2" i="58"/>
  <c r="C2" i="58"/>
  <c r="B2" i="58"/>
  <c r="I5" i="57"/>
  <c r="H5" i="57"/>
  <c r="G5" i="57"/>
  <c r="F5" i="57"/>
  <c r="E5" i="57"/>
  <c r="D5" i="57"/>
  <c r="C5" i="57"/>
  <c r="B5" i="57"/>
  <c r="I2" i="57"/>
  <c r="H2" i="57"/>
  <c r="G2" i="57"/>
  <c r="F2" i="57"/>
  <c r="E2" i="57"/>
  <c r="D2" i="57"/>
  <c r="C2" i="57"/>
  <c r="B2" i="57"/>
  <c r="F107" i="11"/>
  <c r="F28" i="11"/>
  <c r="F78" i="11"/>
  <c r="I9" i="63"/>
  <c r="I8" i="63"/>
  <c r="I7" i="63"/>
  <c r="G9" i="63"/>
  <c r="G7" i="63"/>
  <c r="F9" i="63"/>
  <c r="H9" i="63" s="1"/>
  <c r="F8" i="63"/>
  <c r="H8" i="63"/>
  <c r="F7" i="63"/>
  <c r="I29" i="11"/>
  <c r="H28" i="11"/>
  <c r="H107" i="11" s="1"/>
  <c r="G28" i="11"/>
  <c r="G107" i="11" s="1"/>
  <c r="G78" i="11"/>
  <c r="H78" i="11"/>
  <c r="I78" i="11"/>
  <c r="H4" i="60"/>
  <c r="H3" i="60"/>
  <c r="H2" i="60"/>
  <c r="F2" i="60"/>
  <c r="G2" i="60"/>
  <c r="I11" i="5"/>
  <c r="H11" i="5"/>
  <c r="G11" i="5"/>
  <c r="H19" i="68"/>
  <c r="G19" i="68"/>
  <c r="H18" i="68"/>
  <c r="G18" i="68"/>
  <c r="H17" i="68"/>
  <c r="G17" i="68"/>
  <c r="D19" i="68"/>
  <c r="D18" i="68"/>
  <c r="C19" i="68"/>
  <c r="C18" i="68"/>
  <c r="B19" i="68"/>
  <c r="B18" i="68"/>
  <c r="C17" i="68"/>
  <c r="B17" i="68"/>
  <c r="G14" i="68"/>
  <c r="F14" i="68"/>
  <c r="E14" i="68"/>
  <c r="D14" i="68"/>
  <c r="C14" i="68"/>
  <c r="B14" i="68"/>
  <c r="F13" i="68"/>
  <c r="E13" i="68"/>
  <c r="D13" i="68"/>
  <c r="C13" i="68"/>
  <c r="B13" i="68"/>
  <c r="G12" i="68"/>
  <c r="F12" i="68"/>
  <c r="E12" i="68"/>
  <c r="D12" i="68"/>
  <c r="D17" i="68"/>
  <c r="B12" i="68"/>
  <c r="G13" i="68"/>
  <c r="C12" i="68"/>
  <c r="E7" i="66"/>
  <c r="D7" i="66"/>
  <c r="H7" i="63"/>
  <c r="H3" i="63"/>
  <c r="H2" i="63"/>
  <c r="H4" i="63"/>
  <c r="S48" i="46"/>
  <c r="R48" i="46"/>
  <c r="S19" i="46"/>
  <c r="R19" i="46"/>
  <c r="S6" i="46"/>
  <c r="R6" i="46"/>
  <c r="Q6" i="46"/>
  <c r="P6" i="46"/>
  <c r="O6" i="46"/>
  <c r="S7" i="46"/>
  <c r="R7" i="46"/>
  <c r="Q7" i="46"/>
  <c r="P7" i="46"/>
  <c r="O7" i="46"/>
  <c r="S13" i="46"/>
  <c r="R13" i="46"/>
  <c r="Q13" i="46"/>
  <c r="P13" i="46"/>
  <c r="O13" i="46"/>
  <c r="S36" i="46"/>
  <c r="R36" i="46"/>
  <c r="Q36" i="46"/>
  <c r="P36" i="46"/>
  <c r="O36" i="46"/>
  <c r="S20" i="46"/>
  <c r="R20" i="46"/>
  <c r="Q20" i="46"/>
  <c r="Q19" i="46" s="1"/>
  <c r="Q48" i="46" s="1"/>
  <c r="P20" i="46"/>
  <c r="P19" i="46" s="1"/>
  <c r="P48" i="46" s="1"/>
  <c r="O20" i="46"/>
  <c r="O19" i="46" s="1"/>
  <c r="O48" i="46" s="1"/>
  <c r="S16" i="46"/>
  <c r="R16" i="46"/>
  <c r="Q16" i="46"/>
  <c r="P16" i="46"/>
  <c r="O16" i="46"/>
  <c r="S17" i="46"/>
  <c r="R17" i="46"/>
  <c r="Q17" i="46"/>
  <c r="P17" i="46"/>
  <c r="O17" i="46"/>
  <c r="Q34" i="44"/>
  <c r="P34" i="44"/>
  <c r="O34" i="44"/>
  <c r="N34" i="44"/>
  <c r="M34" i="44"/>
  <c r="Q15" i="44"/>
  <c r="Q14" i="44" s="1"/>
  <c r="P15" i="44"/>
  <c r="P14" i="44" s="1"/>
  <c r="O15" i="44"/>
  <c r="O14" i="44" s="1"/>
  <c r="O46" i="44" s="1"/>
  <c r="N15" i="44"/>
  <c r="N14" i="44" s="1"/>
  <c r="M15" i="44"/>
  <c r="Q4" i="44"/>
  <c r="P4" i="44"/>
  <c r="P46" i="44" s="1"/>
  <c r="O4" i="44"/>
  <c r="N4" i="44"/>
  <c r="N46" i="44" s="1"/>
  <c r="Q11" i="44"/>
  <c r="P11" i="44"/>
  <c r="O11" i="44"/>
  <c r="N11" i="44"/>
  <c r="M11" i="44"/>
  <c r="Q5" i="44"/>
  <c r="P5" i="44"/>
  <c r="O5" i="44"/>
  <c r="N5" i="44"/>
  <c r="M5" i="44"/>
  <c r="J25" i="11"/>
  <c r="J24" i="11"/>
  <c r="J18" i="11"/>
  <c r="J6" i="11"/>
  <c r="J5" i="11"/>
  <c r="I24" i="11"/>
  <c r="H24" i="11"/>
  <c r="G24" i="11"/>
  <c r="F24" i="11"/>
  <c r="I25" i="11"/>
  <c r="H25" i="11"/>
  <c r="G25" i="11"/>
  <c r="F25" i="11"/>
  <c r="I5" i="11"/>
  <c r="H5" i="11"/>
  <c r="G5" i="11"/>
  <c r="F5" i="11"/>
  <c r="I18" i="11"/>
  <c r="H18" i="11"/>
  <c r="G18" i="11"/>
  <c r="F18" i="11"/>
  <c r="I6" i="11"/>
  <c r="H6" i="11"/>
  <c r="G6" i="11"/>
  <c r="F6" i="11"/>
  <c r="J28" i="11" l="1"/>
  <c r="J78" i="11"/>
  <c r="I28" i="11"/>
  <c r="R34" i="44"/>
  <c r="R15" i="44"/>
  <c r="M14" i="44"/>
  <c r="R14" i="44" s="1"/>
  <c r="M4" i="44"/>
  <c r="R5" i="44"/>
  <c r="R11" i="44"/>
  <c r="Q46" i="44"/>
  <c r="I107" i="11" l="1"/>
  <c r="J107" i="11" s="1"/>
  <c r="M46" i="44"/>
  <c r="R46" i="44" s="1"/>
  <c r="R4" i="4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53CE0E2-8F9F-4779-B03A-BC5223F43A6B}"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67AB7E9-858C-46F7-9385-44EE1618C5B3}" name="WorksheetConnection_Data!$A$1:$AM$80" type="102" refreshedVersion="8" minRefreshableVersion="5">
    <extLst>
      <ext xmlns:x15="http://schemas.microsoft.com/office/spreadsheetml/2010/11/main" uri="{DE250136-89BD-433C-8126-D09CA5730AF9}">
        <x15:connection id="Range 1" autoDelete="1">
          <x15:rangePr sourceName="_xlcn.WorksheetConnection_DataA1AM801"/>
        </x15:connection>
      </ext>
    </extLst>
  </connection>
  <connection id="3" xr16:uid="{BC76AB32-3BED-4553-B193-0AA1E75D275A}" name="WorksheetConnection_Data!$A:$Z" type="102" refreshedVersion="8" minRefreshableVersion="5">
    <extLst>
      <ext xmlns:x15="http://schemas.microsoft.com/office/spreadsheetml/2010/11/main" uri="{DE250136-89BD-433C-8126-D09CA5730AF9}">
        <x15:connection id="Range" autoDelete="1">
          <x15:rangePr sourceName="_xlcn.WorksheetConnection_DataAZ1"/>
        </x15:connection>
      </ext>
    </extLst>
  </connection>
</connections>
</file>

<file path=xl/sharedStrings.xml><?xml version="1.0" encoding="utf-8"?>
<sst xmlns="http://schemas.openxmlformats.org/spreadsheetml/2006/main" count="5857" uniqueCount="781">
  <si>
    <t>Designation</t>
  </si>
  <si>
    <t>Location</t>
  </si>
  <si>
    <t>Architecture</t>
  </si>
  <si>
    <t>Grouping</t>
  </si>
  <si>
    <t>Date</t>
  </si>
  <si>
    <t>Sex</t>
  </si>
  <si>
    <t>Segments</t>
  </si>
  <si>
    <t>Predation</t>
  </si>
  <si>
    <t>Cremation</t>
  </si>
  <si>
    <t>Other</t>
  </si>
  <si>
    <t>C3E1</t>
  </si>
  <si>
    <t>C3E2IA</t>
  </si>
  <si>
    <t>C3E2ID</t>
  </si>
  <si>
    <t>C3E2IE</t>
  </si>
  <si>
    <t>C6T1</t>
  </si>
  <si>
    <t>C6T2</t>
  </si>
  <si>
    <t>C6T3</t>
  </si>
  <si>
    <t>C6T4</t>
  </si>
  <si>
    <t>C6ECI1</t>
  </si>
  <si>
    <t>C6ECI2</t>
  </si>
  <si>
    <t>C6ECI3</t>
  </si>
  <si>
    <t>C6ECI4</t>
  </si>
  <si>
    <t>C6ECI5</t>
  </si>
  <si>
    <t>C6ECI6</t>
  </si>
  <si>
    <t>C6ECI7</t>
  </si>
  <si>
    <t>C6O6</t>
  </si>
  <si>
    <t>JP2E1</t>
  </si>
  <si>
    <t>C3EPE2IB</t>
  </si>
  <si>
    <t>Circle 1, Platform 7, Burial 1</t>
  </si>
  <si>
    <t>Circle 3, Exterior Plaza, Burial 1</t>
  </si>
  <si>
    <t>Circle 6, Tomb 1</t>
  </si>
  <si>
    <t>Circle 6, Tomb 2</t>
  </si>
  <si>
    <t>Circle 6, Tomb 3</t>
  </si>
  <si>
    <t>Circle 6, Tomb 4</t>
  </si>
  <si>
    <t>Circle 6, Tomb 5</t>
  </si>
  <si>
    <t>Circle 6, Offering 6</t>
  </si>
  <si>
    <t>Context</t>
  </si>
  <si>
    <t>Zone</t>
  </si>
  <si>
    <t>Monumental Center</t>
  </si>
  <si>
    <t>C6PE11</t>
  </si>
  <si>
    <t>C6PE12</t>
  </si>
  <si>
    <t>C6PE9</t>
  </si>
  <si>
    <t>C6PE15</t>
  </si>
  <si>
    <t>C6PE13</t>
  </si>
  <si>
    <t>Circle 6, Patio, Burial 11</t>
  </si>
  <si>
    <t xml:space="preserve">Circle 6, Patio, Burial 12 </t>
  </si>
  <si>
    <t>Circle 6, Patio, Offering 10</t>
  </si>
  <si>
    <t>Ballcourt 2, Burial 1</t>
  </si>
  <si>
    <t>Northeast</t>
  </si>
  <si>
    <t>West</t>
  </si>
  <si>
    <t>Northwest</t>
  </si>
  <si>
    <t>Southwest</t>
  </si>
  <si>
    <t>North</t>
  </si>
  <si>
    <t>East</t>
  </si>
  <si>
    <t>South</t>
  </si>
  <si>
    <t>Center</t>
  </si>
  <si>
    <t>Unknown</t>
  </si>
  <si>
    <t>Fill</t>
  </si>
  <si>
    <t>Chamber</t>
  </si>
  <si>
    <t>Individual</t>
  </si>
  <si>
    <t>Multiple</t>
  </si>
  <si>
    <t>None</t>
  </si>
  <si>
    <t>Tequila II</t>
  </si>
  <si>
    <t>Two ceramic vessels, shell beads, small animal bone</t>
  </si>
  <si>
    <t>Tequila II-IV</t>
  </si>
  <si>
    <t>Two ceramic vessels, ceramic sherds, beads of shell, stone, and clay, small animal bone, obsidian nodules, wood charcoal</t>
  </si>
  <si>
    <t>""</t>
  </si>
  <si>
    <t>"</t>
  </si>
  <si>
    <t>Three ceramic vessels, two slate necklaces with ceramic anthropomorphic pendants, basalt mano, metate, and hammerstone, red pigment</t>
  </si>
  <si>
    <t>Tequila II-IV (vessels), Tequila II (figure), Atemajac II (Huistla)</t>
  </si>
  <si>
    <t xml:space="preserve">Six ceramic vessels, one ceramic figure, two conch shell bracelets, pollen stains, basalt metate, intrusive Huistla, intrusive ceramic sherds, intrusive sand, charcoal, red pigment </t>
  </si>
  <si>
    <t>One ceramic vessel, necklace of green stone beads and green obsidian pendants</t>
  </si>
  <si>
    <t>Tequila II-III</t>
  </si>
  <si>
    <t xml:space="preserve">Ceramic sherds, sand, four ceramic vessels, bird and reptile bone, 23 ceramic beads, 18 marine shell beads, 24 antler or tooth beads, one shell/tooth/antler earspool </t>
  </si>
  <si>
    <t>Two ceramic vessels, ceramic sherds, obsidian nodule</t>
  </si>
  <si>
    <t>Stage 4</t>
  </si>
  <si>
    <t>Stage 3</t>
  </si>
  <si>
    <t>Stage 2</t>
  </si>
  <si>
    <t>Stage 1</t>
  </si>
  <si>
    <t>Stage 5</t>
  </si>
  <si>
    <t>Subadult</t>
  </si>
  <si>
    <t>Infant</t>
  </si>
  <si>
    <t>Young Adult</t>
  </si>
  <si>
    <t xml:space="preserve">Tequila II-III </t>
  </si>
  <si>
    <t>Weathering</t>
  </si>
  <si>
    <t>Indeterminate</t>
  </si>
  <si>
    <t>Yes</t>
  </si>
  <si>
    <t xml:space="preserve">Yes </t>
  </si>
  <si>
    <t>Primacy</t>
  </si>
  <si>
    <t>Articulation</t>
  </si>
  <si>
    <t>Manganese</t>
  </si>
  <si>
    <t>Teeth, upper limb, lower limb</t>
  </si>
  <si>
    <t>No</t>
  </si>
  <si>
    <t>Secondary</t>
  </si>
  <si>
    <t>Skull</t>
  </si>
  <si>
    <t>Construction</t>
  </si>
  <si>
    <t>Yes?</t>
  </si>
  <si>
    <t>Ground Pressure Damage</t>
  </si>
  <si>
    <t>Human-Caused Injury</t>
  </si>
  <si>
    <t>Primary?</t>
  </si>
  <si>
    <t>Primary</t>
  </si>
  <si>
    <t>Possible cannibalism</t>
  </si>
  <si>
    <t>Obsidian nodules</t>
  </si>
  <si>
    <t>Teeth, Spine, Thorax, Upper Limbs, Upper Extremities, Lower Limbs, Lower Extremities</t>
  </si>
  <si>
    <t xml:space="preserve">Cervical fusion, pectus excavatum, limb hypoplasia with bowing, fracture of distal right radius, Harris line on ulna shaft, enamel hypoplasias, uneven tooth wear </t>
  </si>
  <si>
    <t>Skull, Teeth, Torso, Upper Extremities, Lower Limbs, Lower Extremities</t>
  </si>
  <si>
    <t>Bowed left radius and ulna, break in left distal radius with associated cortical thickening of radius and ulna diaphyses</t>
  </si>
  <si>
    <t xml:space="preserve">Skull, Spine, Torso, Upper Limbs, Upper Extremities, Lower Limbs, Lower Extremities </t>
  </si>
  <si>
    <t>Skull, Teeth, Spine, Thorax, Upper Limb, Pelvis, Lower Limb, Extremities</t>
  </si>
  <si>
    <t>Tequila III</t>
  </si>
  <si>
    <t>Female</t>
  </si>
  <si>
    <t>Male</t>
  </si>
  <si>
    <t>Red pigment</t>
  </si>
  <si>
    <t>Thin and angulated left radius</t>
  </si>
  <si>
    <t>Skull, teeth, upper limbs, upper extremities, lower limbs, lower extremities</t>
  </si>
  <si>
    <t xml:space="preserve">No </t>
  </si>
  <si>
    <t>Secondary?</t>
  </si>
  <si>
    <t>Skull, teeth</t>
  </si>
  <si>
    <t>Mild porotic hyperostosis</t>
  </si>
  <si>
    <t>Skull, Commingled Postcranial</t>
  </si>
  <si>
    <t>Skull, Teeth, Commingled Postcranial</t>
  </si>
  <si>
    <t>Skull, Teeth, Spine, Commingled Postcranial</t>
  </si>
  <si>
    <t>Carie, Dehiscence</t>
  </si>
  <si>
    <t>Same as Individual 4?</t>
  </si>
  <si>
    <t>Same as Individual 5?</t>
  </si>
  <si>
    <t>Moderate porotic hyperostosis</t>
  </si>
  <si>
    <t>Skull, Teeth, Lost Long Bones</t>
  </si>
  <si>
    <t>Tooth loss</t>
  </si>
  <si>
    <t>Congenital Anomaly</t>
  </si>
  <si>
    <t>Tequila I-IV</t>
  </si>
  <si>
    <t>Two large metates, obsidian fragment</t>
  </si>
  <si>
    <t xml:space="preserve">Long Bone (right leg), Lost Skull (maxilla) </t>
  </si>
  <si>
    <t>Three ceramic vessels</t>
  </si>
  <si>
    <t>Skull, Teeth,  Upper Limbs, Lost Lower Limbs, Lost Thorax</t>
  </si>
  <si>
    <t>Possible carie, thickened right humerus</t>
  </si>
  <si>
    <t>El Grillo</t>
  </si>
  <si>
    <t>One ceramic vessel (huistla), small mano and metate, stone point, prismatic blades, ceramic sherds, canid bones</t>
  </si>
  <si>
    <t>Teeth</t>
  </si>
  <si>
    <t>Teeth of 3 human children, bones of several canids (likely domestic dogs, 6+ individuals), soil mixed with wood charcoal</t>
  </si>
  <si>
    <t>T2O1</t>
  </si>
  <si>
    <t>T3E1I1</t>
  </si>
  <si>
    <t>T3E1I2</t>
  </si>
  <si>
    <t>T3E2</t>
  </si>
  <si>
    <t>T3E3</t>
  </si>
  <si>
    <t>T3E4</t>
  </si>
  <si>
    <t>T3E5</t>
  </si>
  <si>
    <t>T3E5A</t>
  </si>
  <si>
    <t>T3E6</t>
  </si>
  <si>
    <t>T3E7I1</t>
  </si>
  <si>
    <t>T3E7I2</t>
  </si>
  <si>
    <t>T3E7I2A</t>
  </si>
  <si>
    <t>T3E7I2B</t>
  </si>
  <si>
    <t>T3E7I2C</t>
  </si>
  <si>
    <t>T3E7I3</t>
  </si>
  <si>
    <t>T3E7I4</t>
  </si>
  <si>
    <t>T3E8</t>
  </si>
  <si>
    <t>One ceramic vessel</t>
  </si>
  <si>
    <t>Residential</t>
  </si>
  <si>
    <t>Talleres 1, Structure 2</t>
  </si>
  <si>
    <t>Talleres 2, Offering 1</t>
  </si>
  <si>
    <t>Talleres 3, Burial 2</t>
  </si>
  <si>
    <t>Talleres 3, Burial 3</t>
  </si>
  <si>
    <t>Loma Alta, Ballcourt 1</t>
  </si>
  <si>
    <t>Talleres 3, Burial 4</t>
  </si>
  <si>
    <t>Talleres 3, Burial 5</t>
  </si>
  <si>
    <t>Talleres 3, Burial 6</t>
  </si>
  <si>
    <t>Talleres 3, Burial 8</t>
  </si>
  <si>
    <t>One ceramic vessel (huistla), copper needle</t>
  </si>
  <si>
    <t>Southeast</t>
  </si>
  <si>
    <t>Skull, Teeth, Thorax</t>
  </si>
  <si>
    <t>One ceramic vessel (huistla), five figurine fragments, prismatic blades, charcoal, lost copper item</t>
  </si>
  <si>
    <t>T3E1I3</t>
  </si>
  <si>
    <t>Skull, teeth, commingled thorax commingled upper limbs, commingled lower limbs, commingled lower extremities</t>
  </si>
  <si>
    <t>Uneven tooth wear, caries, enamel hypoplasia, dehiscence</t>
  </si>
  <si>
    <t>Enamel hypoplasia</t>
  </si>
  <si>
    <t>Skull, teeth, upper limbs, commingled thorax, commingled lower limbs, commingled lower extremities</t>
  </si>
  <si>
    <t>Teeth, commingled skull, commingled thorax commingled upper limbs, commingled lower limbs, commingled lower extremities</t>
  </si>
  <si>
    <t>Pit</t>
  </si>
  <si>
    <t>Tequila I-IV?</t>
  </si>
  <si>
    <t>Ambiguous</t>
  </si>
  <si>
    <t>Skull, teeth, upper limbs, lower limbs</t>
  </si>
  <si>
    <t>Ceramic fragment, obsidian flake</t>
  </si>
  <si>
    <t>Skull, lost teeth, lost long bone</t>
  </si>
  <si>
    <t>Southeast?</t>
  </si>
  <si>
    <t>Two ceramic vessels, ceramic and obsidian necklace, charcoal</t>
  </si>
  <si>
    <t>Four ceramic vessels, mano and metate, ceramic coyote necklace</t>
  </si>
  <si>
    <t>Possible sclerotic reaction on cranium, possible cranial deformation</t>
  </si>
  <si>
    <t>Two ceramic vessels</t>
  </si>
  <si>
    <t>Skull, thorax, upper limbs, lower limbs</t>
  </si>
  <si>
    <t>Thickened left scapula and radius</t>
  </si>
  <si>
    <t>Stature?</t>
  </si>
  <si>
    <t>Two obsidian flakes (see Individual 2), three ceramic vessels, Ameca-Etzatlan-style figurine pair, ceramic necklace</t>
  </si>
  <si>
    <t>See Individual 1</t>
  </si>
  <si>
    <t>Teeth, lower limb, commingled fragments</t>
  </si>
  <si>
    <t>Teeth, commingled fragments</t>
  </si>
  <si>
    <t>T3E7I1A</t>
  </si>
  <si>
    <t>Skull, teeth, commingled fragments</t>
  </si>
  <si>
    <t>Teeth, upper limb, pelvis, lower limb, lower extremities, commingled fragments</t>
  </si>
  <si>
    <t>Possible enamel hypoplasia</t>
  </si>
  <si>
    <t>Many overlapping teeth with Individual 2B - not same individual</t>
  </si>
  <si>
    <t xml:space="preserve">Skull, teeth, commingled fragments </t>
  </si>
  <si>
    <t>Skull, teeth, spine, thorax, pelvis, lower limb, commingled fragments</t>
  </si>
  <si>
    <t>Same as Individual 2?</t>
  </si>
  <si>
    <t>Same as Individual 4?; Stature?; sun bleached or calcined femur?</t>
  </si>
  <si>
    <t>Skull, teeth, upper limb, commingled fragments</t>
  </si>
  <si>
    <t>Lost thorax, upper limbs, lower limbs, lower extremities</t>
  </si>
  <si>
    <t xml:space="preserve">Skull, teeth, spine, thorax, pelvis, upper limb, upper extremities, lower limb, lower extremities </t>
  </si>
  <si>
    <t>Seated, possibly bundled, looking northwest; possible sunbleaching on thorax</t>
  </si>
  <si>
    <t>Small collection of animal bones on a ceramic dish, unfinished large flaked obsidian point</t>
  </si>
  <si>
    <t>Lost skull, mandible, teeth</t>
  </si>
  <si>
    <t>Skull (mandible), teeth</t>
  </si>
  <si>
    <t>LJAE1I1</t>
  </si>
  <si>
    <t>LJAE1I2</t>
  </si>
  <si>
    <t>LJAE2I1</t>
  </si>
  <si>
    <t>LJAE2A1</t>
  </si>
  <si>
    <t>LJAE2A2</t>
  </si>
  <si>
    <t>LJAE3</t>
  </si>
  <si>
    <t xml:space="preserve">La Joyita A (Structure 3), Unnumbered Burial </t>
  </si>
  <si>
    <t>Four ceramic vessels, ceramic necklace, vertical marker slab</t>
  </si>
  <si>
    <t>Extended, head to south</t>
  </si>
  <si>
    <t>Skeletal remains disintegrated at excavation</t>
  </si>
  <si>
    <t>Yellow stains (soil stain? dental calque?) on teeth</t>
  </si>
  <si>
    <t>Harris lines and yellow stains (soil stain? dental calque?) on teeth</t>
  </si>
  <si>
    <t>Obsidian debitage fragments, brown obsidian flake</t>
  </si>
  <si>
    <t>Skull, teeth, upper limb, upper extremities, long bone, lost lower limb</t>
  </si>
  <si>
    <t>Atemajac I-II</t>
  </si>
  <si>
    <t>Atemajac II</t>
  </si>
  <si>
    <t>1470 +/- 40 cal CE, Atemajac II</t>
  </si>
  <si>
    <t>Ceramic sherds, three prismatic blades, scraper polished like a mirror, copper needle, reutilized late formative jewelry, stone point (flat hatchet-shaped stone with worked edges)</t>
  </si>
  <si>
    <t>Uneven tooth wear, fused second and third cervical vertebrae, Two fused thoracic vertebrae, combined remains (E9&amp;E15) include bowed left femur and sclerotic reaction on deltoid of left humerus</t>
  </si>
  <si>
    <t>Dehiscence, Harris lines, carie, combined remains (E9, E13, E15) include bowed left femur and sclerotic reaction on deltoid of left humerus</t>
  </si>
  <si>
    <t>Skull, Upper Limb</t>
  </si>
  <si>
    <t>Possible sunbleaching</t>
  </si>
  <si>
    <t>Skull, Teeth, Thorax, Upper Limb, Upper Extremities, Pelvis, Lower Limb, Lower Extremities, Combined Spine (E9, E15)</t>
  </si>
  <si>
    <t>Charcoal?</t>
  </si>
  <si>
    <t>Five ceramic vessels, Ameca-Etzatlan-style ceramic figure, ceramic necklace</t>
  </si>
  <si>
    <t>Skull, Teeth, Upper Limb, Lower Limb</t>
  </si>
  <si>
    <t>Possible cranial modification</t>
  </si>
  <si>
    <t>Clay lined floor</t>
  </si>
  <si>
    <t>Upper Extremities, Lower Extremities, Commingled Skull, Commingled Teeth, Commingled Spine, Commingled Torso, Commingled Upper Limb, Commingled Pelvis, Commingled Lower Limb</t>
  </si>
  <si>
    <t xml:space="preserve">One obsidian flake, three non-human mandible fragments (deer?, dog?), lost copper item </t>
  </si>
  <si>
    <t>C6T5 (x5)</t>
  </si>
  <si>
    <t>C3E2IC (x2)</t>
  </si>
  <si>
    <t>C6PO10 (x3)</t>
  </si>
  <si>
    <t>LAJP1 (x7)</t>
  </si>
  <si>
    <t>Commingled: Skull, Spine, Thorax, Upper Limbs, Pelvis, Lower Limb, Lower Extremities</t>
  </si>
  <si>
    <t>T1S2 (x2)</t>
  </si>
  <si>
    <t>Period</t>
  </si>
  <si>
    <t>Tequila</t>
  </si>
  <si>
    <t>Atemajac</t>
  </si>
  <si>
    <t xml:space="preserve">Tequila II-IV </t>
  </si>
  <si>
    <t>Two obsidian flakes, one chip of white material (chert? Shell? Ceramic?), one ceramic sherd</t>
  </si>
  <si>
    <t>Circle 2, Platform 7</t>
  </si>
  <si>
    <t>Individual A</t>
  </si>
  <si>
    <t>Circle 3, Exterior Plaza, Burial 2</t>
  </si>
  <si>
    <t>Individual B</t>
  </si>
  <si>
    <t>Individual C1</t>
  </si>
  <si>
    <t>Individual C2</t>
  </si>
  <si>
    <t>Individual D</t>
  </si>
  <si>
    <t>Individual E</t>
  </si>
  <si>
    <t>Individual 1A</t>
  </si>
  <si>
    <t>Circle 3, Exterior Plaza, Burial 3</t>
  </si>
  <si>
    <t>Individual 1</t>
  </si>
  <si>
    <t>Individual 3</t>
  </si>
  <si>
    <t>Individual 2</t>
  </si>
  <si>
    <t>Individual 4</t>
  </si>
  <si>
    <t>Individual 5</t>
  </si>
  <si>
    <t>Individual 6</t>
  </si>
  <si>
    <t>Individual 7</t>
  </si>
  <si>
    <t>Circle 6, Central Burial</t>
  </si>
  <si>
    <t>Indvidual 1</t>
  </si>
  <si>
    <t>Individiual 1 / "Niurko"</t>
  </si>
  <si>
    <t>Individual 2 / "Niurka"</t>
  </si>
  <si>
    <t xml:space="preserve">Circle 6, Patio, Burial 9 </t>
  </si>
  <si>
    <t xml:space="preserve">Circle 6, Patio, Burial 15 </t>
  </si>
  <si>
    <t xml:space="preserve">Circle 6, Patio, Burial 13 </t>
  </si>
  <si>
    <t>Infant 1</t>
  </si>
  <si>
    <t>Infant 2</t>
  </si>
  <si>
    <t>Adult 1</t>
  </si>
  <si>
    <t>Adult 2</t>
  </si>
  <si>
    <t>La Joyita A (Structure 4), Burial 1</t>
  </si>
  <si>
    <t>La Joyita A (Structure 2), Burial 2</t>
  </si>
  <si>
    <t>Talleres 3, Burial 1</t>
  </si>
  <si>
    <t>Individual 2A</t>
  </si>
  <si>
    <t>Individual 2B</t>
  </si>
  <si>
    <t>Individual 2C</t>
  </si>
  <si>
    <t>Talleres 3, Burial 7</t>
  </si>
  <si>
    <t>Row Labels</t>
  </si>
  <si>
    <t>Grand Total</t>
  </si>
  <si>
    <t>Column Labels</t>
  </si>
  <si>
    <t>Count of Individual</t>
  </si>
  <si>
    <t>Age Range</t>
  </si>
  <si>
    <t>Age Estimate</t>
  </si>
  <si>
    <t>10-17y</t>
  </si>
  <si>
    <t>6-10y</t>
  </si>
  <si>
    <t>15y</t>
  </si>
  <si>
    <t>Perinatal</t>
  </si>
  <si>
    <t>Middle Adult</t>
  </si>
  <si>
    <t>8y</t>
  </si>
  <si>
    <t>4y</t>
  </si>
  <si>
    <t>8-13y</t>
  </si>
  <si>
    <t>6-9mo</t>
  </si>
  <si>
    <t>45-50y</t>
  </si>
  <si>
    <t>35-50y</t>
  </si>
  <si>
    <t>3-4y</t>
  </si>
  <si>
    <t>15-25y</t>
  </si>
  <si>
    <t>7-17y, Infant Tooth (0-2y)</t>
  </si>
  <si>
    <t>9mo</t>
  </si>
  <si>
    <t>40-60y</t>
  </si>
  <si>
    <t>48-79y</t>
  </si>
  <si>
    <t>17-25y</t>
  </si>
  <si>
    <t>30-55y</t>
  </si>
  <si>
    <t>30-50y</t>
  </si>
  <si>
    <t>15y+</t>
  </si>
  <si>
    <t>2y</t>
  </si>
  <si>
    <t>Young Child</t>
  </si>
  <si>
    <t>35-40y</t>
  </si>
  <si>
    <t>25-30y</t>
  </si>
  <si>
    <t>26-28y</t>
  </si>
  <si>
    <t>18-24mo</t>
  </si>
  <si>
    <t>3y</t>
  </si>
  <si>
    <t>4-5y</t>
  </si>
  <si>
    <t>20-30y</t>
  </si>
  <si>
    <t>13-18y</t>
  </si>
  <si>
    <t>50y</t>
  </si>
  <si>
    <t>6y</t>
  </si>
  <si>
    <t>9y</t>
  </si>
  <si>
    <t>Adolescent</t>
  </si>
  <si>
    <t>22-24y</t>
  </si>
  <si>
    <t>27-30y</t>
  </si>
  <si>
    <t>6-12mo</t>
  </si>
  <si>
    <t>12-25y</t>
  </si>
  <si>
    <t>11-15y</t>
  </si>
  <si>
    <t>11y+</t>
  </si>
  <si>
    <t>7-11y</t>
  </si>
  <si>
    <t>15-21y</t>
  </si>
  <si>
    <t>12y</t>
  </si>
  <si>
    <t>4-6y</t>
  </si>
  <si>
    <t>5y</t>
  </si>
  <si>
    <t>9y+</t>
  </si>
  <si>
    <t>13-15y</t>
  </si>
  <si>
    <t>18mo</t>
  </si>
  <si>
    <t>Late Adult</t>
  </si>
  <si>
    <t>Child</t>
  </si>
  <si>
    <t>Adult</t>
  </si>
  <si>
    <t>Ceramic Vessels</t>
  </si>
  <si>
    <t>Offerings?</t>
  </si>
  <si>
    <t>Offering List</t>
  </si>
  <si>
    <t>Lithics</t>
  </si>
  <si>
    <t>Groundstone</t>
  </si>
  <si>
    <t>Figurines</t>
  </si>
  <si>
    <t>Jewelry</t>
  </si>
  <si>
    <t>Small Mammal</t>
  </si>
  <si>
    <t>Shell</t>
  </si>
  <si>
    <t>Charcoal</t>
  </si>
  <si>
    <t>"'</t>
  </si>
  <si>
    <t>Jewelry Materials</t>
  </si>
  <si>
    <t>Shell, Stone, clay</t>
  </si>
  <si>
    <t>Slate, Clay</t>
  </si>
  <si>
    <t>Greenstone, Green Obsidian</t>
  </si>
  <si>
    <t>Bird, Reptile</t>
  </si>
  <si>
    <t>Clay, Shell, Antler</t>
  </si>
  <si>
    <t>Clay</t>
  </si>
  <si>
    <t>Dog</t>
  </si>
  <si>
    <t>Mammal</t>
  </si>
  <si>
    <t>Total # Offerings</t>
  </si>
  <si>
    <t>Medium Mammal (deer or dog, 3)</t>
  </si>
  <si>
    <t>Lost copper item</t>
  </si>
  <si>
    <t>Stone Lining</t>
  </si>
  <si>
    <t>Clay, obsidian</t>
  </si>
  <si>
    <t>Copper</t>
  </si>
  <si>
    <t>Needle</t>
  </si>
  <si>
    <t>Scraper Mirror</t>
  </si>
  <si>
    <t>Sum of Figurines</t>
  </si>
  <si>
    <t>Sum of Lithics</t>
  </si>
  <si>
    <t>Sum of Groundstone</t>
  </si>
  <si>
    <t>Sum of Jewelry</t>
  </si>
  <si>
    <t>Circle 6, Patio, Burial 9</t>
  </si>
  <si>
    <t>Count of Offerings?</t>
  </si>
  <si>
    <t>Empedrado</t>
  </si>
  <si>
    <t>Natural Floor</t>
  </si>
  <si>
    <t>Stone Lined</t>
  </si>
  <si>
    <t>Slab Floor</t>
  </si>
  <si>
    <t>Shaft and Chamber</t>
  </si>
  <si>
    <t>Slab Door</t>
  </si>
  <si>
    <t>Slab Marker</t>
  </si>
  <si>
    <t>Empedrado, Natural Floor</t>
  </si>
  <si>
    <t>Slab Markers, Slab Floor</t>
  </si>
  <si>
    <t>Pit into Structure Floor</t>
  </si>
  <si>
    <t>LJAE2I2</t>
  </si>
  <si>
    <t>Metate marker</t>
  </si>
  <si>
    <t>Pit / Fill</t>
  </si>
  <si>
    <t>Natural Floor, Stone Wall</t>
  </si>
  <si>
    <t>Spine</t>
  </si>
  <si>
    <t>Thorax</t>
  </si>
  <si>
    <t>Upper Extremities</t>
  </si>
  <si>
    <t>Pelvis</t>
  </si>
  <si>
    <t>Uppper Limbs</t>
  </si>
  <si>
    <t>Lower Limbs</t>
  </si>
  <si>
    <t>Lower Extremities</t>
  </si>
  <si>
    <t>Long Bone</t>
  </si>
  <si>
    <t>Talleres 3, Burial 5A</t>
  </si>
  <si>
    <t>Green and red flaky material</t>
  </si>
  <si>
    <t>Totals</t>
  </si>
  <si>
    <t>Circle 6, Patio, Burial 13</t>
  </si>
  <si>
    <t>Circle 6, Patio, Burial 15</t>
  </si>
  <si>
    <t>Circle 6, Patio, Burial 12</t>
  </si>
  <si>
    <t>La Joyita A (Structure 3), Unnumbered Burial</t>
  </si>
  <si>
    <t>Nearest Structures</t>
  </si>
  <si>
    <t>Relation to Structure</t>
  </si>
  <si>
    <t>Near</t>
  </si>
  <si>
    <t>Beneath floor of Platform 1 of Exterior Plaza</t>
  </si>
  <si>
    <t>Below</t>
  </si>
  <si>
    <t>Platform 1 of Exterior Plaza</t>
  </si>
  <si>
    <t>Central Mound</t>
  </si>
  <si>
    <t>Into</t>
  </si>
  <si>
    <t>Atemajac Structure</t>
  </si>
  <si>
    <t>Interior NW corner of Atemajac Structure</t>
  </si>
  <si>
    <t>In front of east wall of Platform B</t>
  </si>
  <si>
    <t>In front of Platform A</t>
  </si>
  <si>
    <t>In front of Platform B</t>
  </si>
  <si>
    <t>In front of Platforms B and C</t>
  </si>
  <si>
    <t>Atop Ballcourt 2 East Wall, between Postclassic Structures 1 and 2</t>
  </si>
  <si>
    <t>At base of South Platform of Ballcourt, into Ballcourt Floor</t>
  </si>
  <si>
    <t>Adjacent to exterior northeast corner of Structure 4</t>
  </si>
  <si>
    <t>Just outside south wall of Structure 2</t>
  </si>
  <si>
    <t>East side of Structure 3</t>
  </si>
  <si>
    <t>Near? Construction?</t>
  </si>
  <si>
    <t>South exterior and under southwest corner of Structure 2</t>
  </si>
  <si>
    <t>Into southeast corner of Structure 1</t>
  </si>
  <si>
    <t>South exterior of circular residential platform</t>
  </si>
  <si>
    <t>North exterior of circular residential platform</t>
  </si>
  <si>
    <t>Cluster</t>
  </si>
  <si>
    <t>"""</t>
  </si>
  <si>
    <t xml:space="preserve">Staircase connecting Platforms 7 and 8 </t>
  </si>
  <si>
    <t>Platform 7 west wall</t>
  </si>
  <si>
    <t xml:space="preserve">"" </t>
  </si>
  <si>
    <t>Hearth</t>
  </si>
  <si>
    <t>Fine clay and obsidian nodules</t>
  </si>
  <si>
    <t>Fine clay and obsidian Nodules</t>
  </si>
  <si>
    <t>Possible red pigment</t>
  </si>
  <si>
    <t>Stature 155 cm; bundle</t>
  </si>
  <si>
    <t>Burial Ceremony</t>
  </si>
  <si>
    <t>Skull, teeth, upper limb, upper extremities, long bones</t>
  </si>
  <si>
    <t>Skull, teeth, spine, thorax, upper limb, pelvis, lower limb</t>
  </si>
  <si>
    <t>Skull, teeth, spine, thorax, upper limbs, upper extremities, lower limbs, lower extremities</t>
  </si>
  <si>
    <t>Skull, Teeth, Spine, Thorax, Upper Limb, Upper Extremities, Pelvis, Lower Limb, Lower Extremities</t>
  </si>
  <si>
    <t xml:space="preserve">Commingled - Segment (# of individuals): Skull (7), Teeth (1), Spine (7), Thorax (5), Upper Limb (6), Upper Extremity (4), Pelvis (4), Lower Limb (5), Lower Extremity (5) </t>
  </si>
  <si>
    <t>45 degree orientation</t>
  </si>
  <si>
    <t>Flexed; possible sunbleaching; below Atemejac structure floor</t>
  </si>
  <si>
    <t>Extended, east-west orientation, head to east; Sun bleaching</t>
  </si>
  <si>
    <t>North-south orientation, flexed, face resting on plexus, arms crossed on chest, knees next to skull, toes cramped up, post-mortem damage to chest, possible sunbleaching</t>
  </si>
  <si>
    <t>Possible weapons strikes; possible display rack; turqoise stains; multiple individuals (at least 7); deposited in round clay-lined pit</t>
  </si>
  <si>
    <t>Extended on back</t>
  </si>
  <si>
    <t>Bundle, north-south orientation</t>
  </si>
  <si>
    <t>Flexed on left side</t>
  </si>
  <si>
    <t>Red pigment, pollen, possible burnt offering, floor spread with loose wet earth</t>
  </si>
  <si>
    <t>East-west axis; Reopened with additional offering in Postclassic</t>
  </si>
  <si>
    <t>Skull and long bones on a north-south axis with the skull facing north</t>
  </si>
  <si>
    <t>Sand with black ceramic sherds</t>
  </si>
  <si>
    <t>Skulls on north side, post cranial on south, intermingled with animal bones and jewelry</t>
  </si>
  <si>
    <t>Fragments of cranium and charcoal under an inverted huistla vessel; Green discoloration</t>
  </si>
  <si>
    <t>Extended on stomachs, heads to west</t>
  </si>
  <si>
    <t>NA</t>
  </si>
  <si>
    <t>Pathology Details</t>
  </si>
  <si>
    <t>Pathology?</t>
  </si>
  <si>
    <t>Young</t>
  </si>
  <si>
    <t>Extent</t>
  </si>
  <si>
    <t>C1P7E1</t>
  </si>
  <si>
    <t>Full Calcine</t>
  </si>
  <si>
    <t>Full Char to Calcine</t>
  </si>
  <si>
    <t>Legs Color Change</t>
  </si>
  <si>
    <t>Full Color Change to Calcine</t>
  </si>
  <si>
    <t>Partial Color Change to Calcine</t>
  </si>
  <si>
    <t>Partial Char to Calcine</t>
  </si>
  <si>
    <t>Skull and Long Bone Clouding to Calcine</t>
  </si>
  <si>
    <t>Long Bone Calcine</t>
  </si>
  <si>
    <t>Skull Calcine</t>
  </si>
  <si>
    <t>Skull Char to Calcine</t>
  </si>
  <si>
    <t>Sparse Color Change to Calcine</t>
  </si>
  <si>
    <t>Left Arm Clouding</t>
  </si>
  <si>
    <t>Partial Color Change to Char</t>
  </si>
  <si>
    <t>Right Arm Calcine</t>
  </si>
  <si>
    <t>Extremities Ashy</t>
  </si>
  <si>
    <t>Lying extended on back; Yellow pigment?; top of skull caved in; Betancourt stature estimate 1.25m</t>
  </si>
  <si>
    <t>Scatter of bones, feet to east; Possible cannibalism; ; Betancourt stature estimate 1.70 m, mine 175cm</t>
  </si>
  <si>
    <t>Possible cannibalism; ; Betancourt stature estimate 1.51 m, mine 150cm</t>
  </si>
  <si>
    <t>Possible cannibalism; my stature estimate 155cm</t>
  </si>
  <si>
    <t>My stature estimate 65 cm</t>
  </si>
  <si>
    <t>Stature 135+ cm; sun bleached femurs; additional tooth of two year old; Betancourt stature estimate 1.59m, my stature estimate 135+cm</t>
  </si>
  <si>
    <t>Extended on back; my stature estimate 143+cm</t>
  </si>
  <si>
    <t>Extended on back, sloped; Stature?; weapon damage?; my stature estimate 170cm</t>
  </si>
  <si>
    <t>One ceramic vessel, vertical metate marker</t>
  </si>
  <si>
    <t>Older Child</t>
  </si>
  <si>
    <t>Offerings</t>
  </si>
  <si>
    <t>Age</t>
  </si>
  <si>
    <t>Pathology</t>
  </si>
  <si>
    <t>Ceremony</t>
  </si>
  <si>
    <t>C2P8</t>
  </si>
  <si>
    <t xml:space="preserve">Circle 2, Platform 8, Burial </t>
  </si>
  <si>
    <t>Non-Human</t>
  </si>
  <si>
    <t>Bone Bead Blank</t>
  </si>
  <si>
    <t>Tequila III-IV</t>
  </si>
  <si>
    <t>Long bone?</t>
  </si>
  <si>
    <t>C3E4</t>
  </si>
  <si>
    <t>Dog skeleton</t>
  </si>
  <si>
    <t xml:space="preserve">46 cal. BCE to 76 cal. CE, Tequila III </t>
  </si>
  <si>
    <t>Young Adult (10-15 months)</t>
  </si>
  <si>
    <t>Many dental abnormalities, osteomyelitis on snout, periostitis on left tibia</t>
  </si>
  <si>
    <t>Xoloitzcuintli</t>
  </si>
  <si>
    <t>Skull, spine, thorax, upper limbs, upper extremities, pelvis, lower limbs, lower extremities</t>
  </si>
  <si>
    <t>C6PO11</t>
  </si>
  <si>
    <t>Circle 6, Patio, Offering 11</t>
  </si>
  <si>
    <t>West?</t>
  </si>
  <si>
    <t>Possibly non-human - exclude from analysis?</t>
  </si>
  <si>
    <t>C6PO13</t>
  </si>
  <si>
    <t>Circle 6, Patio, Offering 13</t>
  </si>
  <si>
    <t>Tequila I-III</t>
  </si>
  <si>
    <t>Skull, Pelvis, Lower Limb, Lower Extremities</t>
  </si>
  <si>
    <t>Non-Human - exclude from analysis</t>
  </si>
  <si>
    <t>T3E9</t>
  </si>
  <si>
    <t xml:space="preserve">Pit </t>
  </si>
  <si>
    <t>Animal bones (turtle, fish, bird, deer), grinding stone, ceramic sherd</t>
  </si>
  <si>
    <t>Fragments</t>
  </si>
  <si>
    <t xml:space="preserve">Likely non-human (possibly deer antler?) - exclude from analysis; Bead production blank </t>
  </si>
  <si>
    <t xml:space="preserve">2 individuals - young adult canid, 40 cm height, and small canid; sun-bleaching; similar diet to humans at the site; non-human - exclude from analysis </t>
  </si>
  <si>
    <t xml:space="preserve">Circle 3, Exterior Plaza, Burial 4 (Dog) </t>
  </si>
  <si>
    <t xml:space="preserve">Broken ceramic vessels, charcoal, Ortices-Tuxcacuesque figurine, rabbit bones </t>
  </si>
  <si>
    <t xml:space="preserve">Talleres 3, Burial 9 (near Habitacional Unit 1) </t>
  </si>
  <si>
    <t xml:space="preserve">One ceramic vessel </t>
  </si>
  <si>
    <t>Acute</t>
  </si>
  <si>
    <t>Chronic</t>
  </si>
  <si>
    <t>Recovered</t>
  </si>
  <si>
    <t>Nutritional</t>
  </si>
  <si>
    <t>Lifestyle</t>
  </si>
  <si>
    <t>Thickened cranium</t>
  </si>
  <si>
    <t>Anemia</t>
  </si>
  <si>
    <t>Acromegaly</t>
  </si>
  <si>
    <t xml:space="preserve">Periostitis </t>
  </si>
  <si>
    <t>Acromegaly, Periostitis in feet, Bowed legs</t>
  </si>
  <si>
    <t>Arm Fracture</t>
  </si>
  <si>
    <t>Growth Stress</t>
  </si>
  <si>
    <t>Rickets</t>
  </si>
  <si>
    <t>Poland Syndrome, Connective Tissue Disorder, or X-Linked Hypophosphatemic Rickets</t>
  </si>
  <si>
    <t>Carbs</t>
  </si>
  <si>
    <t>Dehiscence</t>
  </si>
  <si>
    <t>Anemia &amp; Rickets</t>
  </si>
  <si>
    <t>Right Arm Use</t>
  </si>
  <si>
    <t>Growth Stress, Arm Fracture</t>
  </si>
  <si>
    <t>Vertebral Fusion</t>
  </si>
  <si>
    <t>Porotic hyperostosis, cribra orbitalia, bowed left radius</t>
  </si>
  <si>
    <t>Rotator Cuff Tear</t>
  </si>
  <si>
    <t>Dehiscence, irregular curvature of right humerus distal shaft with strongly diverging lateral epicondyle</t>
  </si>
  <si>
    <t>Arm Fracture, rib fracture</t>
  </si>
  <si>
    <t>Cranial Modification</t>
  </si>
  <si>
    <t>Left arm use</t>
  </si>
  <si>
    <t>Anemia, Rickets, &amp; Carbs</t>
  </si>
  <si>
    <t>dolichocephaly with possible cranial modification, porotic hyperostosis, cranial diploic expansion, micrognathia, molar agenesis, uneven wear of the upper teeth and heavy wear of the bottom teeth, calque deposits along the gum lines, osteoporosis in the mandible and post-cranial remains, slight bowing of the humerus and femur, a Harris line on the fibula, thick ulna</t>
  </si>
  <si>
    <t>Commingled: Porotic hyperostosis (~half of cranial fragments), expanded diploe, large bowed right ulna, elongated right humerus head, possible osteolitic lesions, periostitis (distal tibia), inflammation of vertebra, dehiscence (6y), antemortem tooth loss (slight remodeling), healed broken rib, osteoporosis (young adult female pelvis, ~half of facial fragments)</t>
  </si>
  <si>
    <t>Osteoporosis, possible cryptogenic tuberculosis</t>
  </si>
  <si>
    <t>Periostitis, osteolytic lesions, vertebral inflamation, recent tooth loss</t>
  </si>
  <si>
    <t>Sum of Skull</t>
  </si>
  <si>
    <t>Dehiscence, Carie</t>
  </si>
  <si>
    <t>Upper limb, Upper extremities, Teeth, commingled skull (1), commingled spine (1), commingled thorax (1), commingled pelvis (1), commingled lower limb (1), commingled lower extremities (2)</t>
  </si>
  <si>
    <t>Skull, Teeth, commingled spine (1), commingled thorax (1), upper limb (2), commingled upper extremities (1), commingled pelvis (1), commingled lower limb (1), commingled lower extremities (2)</t>
  </si>
  <si>
    <t>Teeth, commingled skull (1), commingled spine (1), commingled thorax (1), upper limb (2), commingled upper extremities (1), commingled pelvis (1), commingled lower limb (1), commingled lower extremities (2)</t>
  </si>
  <si>
    <t>Sum of Teeth</t>
  </si>
  <si>
    <t>Sum of Long Bone</t>
  </si>
  <si>
    <t>Sum of Lower Extremities</t>
  </si>
  <si>
    <t>Sum of Thorax</t>
  </si>
  <si>
    <t>Sum of Uppper Limbs</t>
  </si>
  <si>
    <t>Sum of Spine</t>
  </si>
  <si>
    <t>Sum of Upper Extremities</t>
  </si>
  <si>
    <t>Sum of Lower Limbs</t>
  </si>
  <si>
    <t>Sum of Pelvis</t>
  </si>
  <si>
    <t>Oblique Fracture</t>
  </si>
  <si>
    <t>Oblique fracture, cross-shaped leg fracture, pot polish, bites, cuts</t>
  </si>
  <si>
    <t>Oblique fracture, pot polish, bites, cuts</t>
  </si>
  <si>
    <t>Bites</t>
  </si>
  <si>
    <t>Oblique fracture, bites, cuts</t>
  </si>
  <si>
    <t>Oblique fracture</t>
  </si>
  <si>
    <t>Bites, cuts</t>
  </si>
  <si>
    <t>Cuts</t>
  </si>
  <si>
    <t>Rib fracture</t>
  </si>
  <si>
    <t>Growth stress, rib fracture</t>
  </si>
  <si>
    <t>Oblique fracture, cuts</t>
  </si>
  <si>
    <t>Oblique fracture, bites, cuts, display rack</t>
  </si>
  <si>
    <t>Oblique fracture, Cuts</t>
  </si>
  <si>
    <t>Bites, dents</t>
  </si>
  <si>
    <t>(All)</t>
  </si>
  <si>
    <t>Cache of charcoal, canids, teeth</t>
  </si>
  <si>
    <t>Violence Types</t>
  </si>
  <si>
    <t>Violence?</t>
  </si>
  <si>
    <t>Yellow pigment</t>
  </si>
  <si>
    <t>Obsidian nodules, red pigment (1)</t>
  </si>
  <si>
    <t>Possible cannibalism; my stature estimate 140cm; red pigment</t>
  </si>
  <si>
    <t xml:space="preserve">Concentrations A, B &amp; C </t>
  </si>
  <si>
    <t>Skull, Lower Limb, Long Bone</t>
  </si>
  <si>
    <t>Possible pot polish</t>
  </si>
  <si>
    <t>1 individual</t>
  </si>
  <si>
    <t>1 multiple</t>
  </si>
  <si>
    <t>Animal Bone Description</t>
  </si>
  <si>
    <t>Skull Only</t>
  </si>
  <si>
    <t>Teeth Only</t>
  </si>
  <si>
    <t>Skull and Long Bones</t>
  </si>
  <si>
    <t>Skull, Long Bones, and Extremities</t>
  </si>
  <si>
    <t>Total</t>
  </si>
  <si>
    <t>Oblique Fractures</t>
  </si>
  <si>
    <t>Pot Polish</t>
  </si>
  <si>
    <t>Weapons*</t>
  </si>
  <si>
    <t>Clay lined pit</t>
  </si>
  <si>
    <t>12--17</t>
  </si>
  <si>
    <t>0--2</t>
  </si>
  <si>
    <t>50+</t>
  </si>
  <si>
    <t>35--49</t>
  </si>
  <si>
    <t>18--34</t>
  </si>
  <si>
    <t>3--6</t>
  </si>
  <si>
    <t>7--11</t>
  </si>
  <si>
    <t>La Joyita A, Burial 2</t>
  </si>
  <si>
    <t>La Joyita A, Burial 1</t>
  </si>
  <si>
    <t xml:space="preserve">La Joyita A, Burial 3 </t>
  </si>
  <si>
    <t>Circle 3, Burial 1</t>
  </si>
  <si>
    <t>Circle 3, Burial 2</t>
  </si>
  <si>
    <t>Circle 3, Burial 3</t>
  </si>
  <si>
    <t>Circle 1, Platform 7</t>
  </si>
  <si>
    <t>Circle 6, Burial 11</t>
  </si>
  <si>
    <t xml:space="preserve">Circle 6, Burial 12 </t>
  </si>
  <si>
    <t>Circle 6, Central</t>
  </si>
  <si>
    <t>Loma Alta, Ballcourt</t>
  </si>
  <si>
    <t>Group</t>
  </si>
  <si>
    <t>Monumental</t>
  </si>
  <si>
    <t>Congenital</t>
  </si>
  <si>
    <t>Overall</t>
  </si>
  <si>
    <t>Structural Fill</t>
  </si>
  <si>
    <t>Sum of Ceramic Vessels</t>
  </si>
  <si>
    <t>Ceramics</t>
  </si>
  <si>
    <t>Animal Bone</t>
  </si>
  <si>
    <t>Animal Bone (sp)</t>
  </si>
  <si>
    <t>Sum of Animal Bone (sp)</t>
  </si>
  <si>
    <t xml:space="preserve">Overall </t>
  </si>
  <si>
    <t xml:space="preserve">Anemia </t>
  </si>
  <si>
    <t xml:space="preserve">Tuberculosis </t>
  </si>
  <si>
    <t xml:space="preserve">Enamel Hypoplasia </t>
  </si>
  <si>
    <t xml:space="preserve">Healed Fractures </t>
  </si>
  <si>
    <t xml:space="preserve">Bowed Limbs </t>
  </si>
  <si>
    <t xml:space="preserve">Caries </t>
  </si>
  <si>
    <t xml:space="preserve">Cranial Modification </t>
  </si>
  <si>
    <t xml:space="preserve">Preferential Arm Use </t>
  </si>
  <si>
    <t xml:space="preserve">Dehiscence </t>
  </si>
  <si>
    <t>Harris Lines (Growth Stress)</t>
  </si>
  <si>
    <t xml:space="preserve">Harris Lines </t>
  </si>
  <si>
    <t>Congenital Conditions</t>
  </si>
  <si>
    <t>Similar</t>
  </si>
  <si>
    <t>Preferential Arm Use</t>
  </si>
  <si>
    <t>Congenital Conditions*</t>
  </si>
  <si>
    <t>Tuberculosis*</t>
  </si>
  <si>
    <t>Healed Fractures*</t>
  </si>
  <si>
    <t>Enamel Hypoplasia (Chronic Stress)*</t>
  </si>
  <si>
    <t>Multiple Conditions</t>
  </si>
  <si>
    <t xml:space="preserve">Overall Pathology Rate </t>
  </si>
  <si>
    <t>General</t>
  </si>
  <si>
    <t>Systemic</t>
  </si>
  <si>
    <t>Stress</t>
  </si>
  <si>
    <t>Diet</t>
  </si>
  <si>
    <t>Anemia (Low Iron)</t>
  </si>
  <si>
    <t>Caries (High Carbohydrate)</t>
  </si>
  <si>
    <t>Dehiscence (Rough Diet)</t>
  </si>
  <si>
    <t>Bowed Limbs* (Low Vitamin D)</t>
  </si>
  <si>
    <t>Child Mortality</t>
  </si>
  <si>
    <t>Upper Limbs</t>
  </si>
  <si>
    <t>Full Body</t>
  </si>
  <si>
    <t>Weapons</t>
  </si>
  <si>
    <t>Pigment</t>
  </si>
  <si>
    <t>Earth / Clay Floor</t>
  </si>
  <si>
    <t>Burnt Offering</t>
  </si>
  <si>
    <t>Limited</t>
  </si>
  <si>
    <t>Variable</t>
  </si>
  <si>
    <t>Extreme</t>
  </si>
  <si>
    <t>Contexts</t>
  </si>
  <si>
    <t xml:space="preserve">Individuals </t>
  </si>
  <si>
    <t>Animals</t>
  </si>
  <si>
    <t>Photos</t>
  </si>
  <si>
    <t>7515-7577</t>
  </si>
  <si>
    <t>7579-7626</t>
  </si>
  <si>
    <t>7644-7646, 7652-7670, 7682-7686, 7691-9698, 7714-7717, 7720-7775, 7799-7804, 7908-7914, 7931-7932, 7939-7941, 7968-7973, 8037-8066</t>
  </si>
  <si>
    <t>7647-7670, 7687-7695, 7718-7719, 7778-7798, 7908-7914, 7917-7924, 7927-7930, 7933-7941, 7951-7961, 7968-7973, 7987-8066</t>
  </si>
  <si>
    <t>7656-7670, 7678-7685, 7691-7695, 7805-7814, 7816-7827, 7871-7878, 7901-7916, 7942-7950, 7987-8034, 8054-8066, 8078-8082 (2 individuals)</t>
  </si>
  <si>
    <t>7672-7674, 7776-7777, 7799-7804, 7816-7845, 7901-7907, 7968-7973, 7987-8034, 8037-8066, 8068-8077, 8083-8101</t>
  </si>
  <si>
    <t>7675-7677, 7782-7785, 7862-7863, 7871-7878, 7962-7970, 8054-8066</t>
  </si>
  <si>
    <t>20240816_090723-20240820_105333; 20240816_105623 (commingled Tombs 1&amp;4)</t>
  </si>
  <si>
    <t>20240806_094854-20240809_095130</t>
  </si>
  <si>
    <t>20230714_091447-20230714_123441</t>
  </si>
  <si>
    <t>20230807_123215, 20240822_094940-20240822_100441; 20240816_105623 (commingled Tombs 1&amp;4)</t>
  </si>
  <si>
    <t>20230801_131815-20230801_132420, 20240815_120005-20240815_120013; 20230807_114008-20230807_120127, 20230807_122750-20230807_122810,  20240730_084503-20240731_113026, 20240801_092824-20240806_092406, 
20240814_093552-20240814_105104, 
20240815_115431-20240815_115507,
20240816_095149-20240816_101431 (Commingled)</t>
  </si>
  <si>
    <t>20230803_125018-20230804_084110; 20230807_114008-20230807_120127, 20230807_122750-20230807_122810,  20240730_084503-20240731_113026, 20240801_092824-20240806_092406, 
20240814_093552-20240814_105104, 
20240815_115431-20240815_115507,
20240816_095149-20240816_101431 (Commingled)</t>
  </si>
  <si>
    <t>20240812_114611-20240812_121708; 20230807_114008-20230807_120127, 20230807_122750-20230807_122810,  20240730_084503-20240731_113026, 20240801_092824-20240806_092406, 
20240814_093552-20240814_105104, 
20240815_115431-20240815_115507,
20240816_095149-20240816_101431 (Commingled)</t>
  </si>
  <si>
    <t>20240815_121456-20240815_121813; 20230807_114008-20230807_120127, 20230807_122750-20230807_122810,  20240730_084503-20240731_113026, 20240801_092824-20240806_092406, 
20240814_093552-20240814_105104, 
20240815_115431-20240815_115507,
20240816_095149-20240816_101431 (Commingled)</t>
  </si>
  <si>
    <t>20240815_124030-20240815_124325; 20230807_114008-20230807_120127, 20230807_122750-20230807_122810,  20240730_084503-20240731_113026, 20240801_092824-20240806_092406, 
20240814_093552-20240814_105104, 
20240815_115431-20240815_115507,
20240816_095149-20240816_101431 (Commingled)</t>
  </si>
  <si>
    <t>20230804_141135-20230804_141317, 20240814_124342-20240814_125822; 20230807_114008-20230807_120127, 20230807_122750-20230807_122810,  20240730_084503-20240731_113026, 20240801_092824-20240806_092406, 
20240814_093552-20240814_105104, 
20240815_115431-20240815_115507,
20240816_095149-20240816_101431 (Commingled)</t>
  </si>
  <si>
    <t>20230802_093023-20230802_093459; 20230807_114008-20230807_120127, 20230807_122750-20230807_122810,  20240730_084503-20240731_113026, 20240801_092824-20240806_092406, 
20240814_093552-20240814_105104, 
20240815_115431-20240815_115507,
20240816_095149-20240816_101431 (Commingled)</t>
  </si>
  <si>
    <t>20240809_102201-20240809_134820, 20240827_094615-20240827_094731 (5 individuals)</t>
  </si>
  <si>
    <t>20240821_102945-20240821_105346</t>
  </si>
  <si>
    <t>20230717_090551, 20230717_092941-20230717_092946</t>
  </si>
  <si>
    <t>20230717_091148-20230717_092032, 20230717_094036-20230718_112330</t>
  </si>
  <si>
    <t>20230703_125716-20230703_131149, 20230704_104637-20230704_105159, 20230706_100119-20230707_115830, 20240823_101555-20240823_103648, 20240823_121622-20240823_121700, 20240827_123903-20240827_131618, 20240828_112424-20240828_112429, 20240828_113829-20240828_133650, 20240830_114632-20240830_114834, 20240903_111143-20240903_111554, 20240904_102634-20240904_103838</t>
  </si>
  <si>
    <t>20230619_075040-20230619_115622, 20230704_080118, 20240827_092120-20240827_092240, 20240828_110953-20240828_111158, 20240830_095455-20240830_111805, 20240830_115838-20240830_120811, 20240903_102912-20240903_104032</t>
  </si>
  <si>
    <t>20230704_080118, 20230704_105257-20230704_123814, 20240823_094531-20240823_100957, 20240823_104136-20240823_120430, 20240827_102614-20240827_102746, 20240828_111907-20240828_111919, 20240828_112910-20240828_113257, 20240828_131652-20240828_133650, 20240830_094256-20240830_094416, 20240903_113331-20240903_114348, 20240904_104739-20240904_105135</t>
  </si>
  <si>
    <t>20230809_111155-20230810_090856 (3 Individuals)</t>
  </si>
  <si>
    <t>20230615_121055-20230615_121205, 20230710_083209-20230713_121312, 20240919_103532-20240926_123115</t>
  </si>
  <si>
    <t>0733-0746, 8106-9044 (7 Individuals)</t>
  </si>
  <si>
    <t>20230725_110613-20230725_110806</t>
  </si>
  <si>
    <t>20230725_114528-20230725_114705</t>
  </si>
  <si>
    <t>20230719_123113-20230719_134447 (4 individuals)</t>
  </si>
  <si>
    <t>20230718_113558-20230718_122018</t>
  </si>
  <si>
    <t>20230816_121133-20230818_091801 (2 individuals)</t>
  </si>
  <si>
    <t>20230811_091529-20230815_100950</t>
  </si>
  <si>
    <t>7197-7249; 7156-7163, 7170-7194, 7250-7252 (Commingled)</t>
  </si>
  <si>
    <t>7253-7265; 7156-7163, 7170-7194, 7250-7252 (Commingled)</t>
  </si>
  <si>
    <t>7262-7265; 7156-7163, 7170-7194, 7250-7252 (Commingled)</t>
  </si>
  <si>
    <t>20240913_114925-20240919_101753</t>
  </si>
  <si>
    <t>20230816_120101-20230816_120143</t>
  </si>
  <si>
    <t>20230815_102623-20230816_115433</t>
  </si>
  <si>
    <t>7136-7153, 20230821_082650-20230825_091304</t>
  </si>
  <si>
    <t>7071-7132</t>
  </si>
  <si>
    <t>20230726_084914-20230726_131724</t>
  </si>
  <si>
    <t>7268-7313, 7412-7430, 20230728_085532-20230728_093413</t>
  </si>
  <si>
    <t>20230727_090540-20230727_090550, 20230727_122350-20230727_122450</t>
  </si>
  <si>
    <t>7408-7409, 20230727_122646-20230727_122939</t>
  </si>
  <si>
    <t>7400-7407, 7410-7411</t>
  </si>
  <si>
    <t>7410-7411, 7429-7430</t>
  </si>
  <si>
    <t>7317-7318, 7394, 7410-7411, 7429-7430</t>
  </si>
  <si>
    <t>7314-7318, 7429-7430</t>
  </si>
  <si>
    <t>7319-7328</t>
  </si>
  <si>
    <t>7440-7493</t>
  </si>
  <si>
    <t>7500-7514</t>
  </si>
  <si>
    <t>C2P7</t>
  </si>
  <si>
    <t>7507-7508</t>
  </si>
  <si>
    <t>20240905_091930-20240913_104322</t>
  </si>
  <si>
    <t>20240806_092358-0240806_093953</t>
  </si>
  <si>
    <t>20230713_123304-20230714_090148</t>
  </si>
  <si>
    <t>7495-7496</t>
  </si>
  <si>
    <t>Door</t>
  </si>
  <si>
    <t>Marker</t>
  </si>
  <si>
    <t>Lined Floor</t>
  </si>
  <si>
    <t>Lined Wall</t>
  </si>
  <si>
    <t>Lined Ceiling</t>
  </si>
  <si>
    <t>Single</t>
  </si>
  <si>
    <t>%</t>
  </si>
  <si>
    <t>Count</t>
  </si>
  <si>
    <t>0</t>
  </si>
  <si>
    <t>1</t>
  </si>
  <si>
    <t>2</t>
  </si>
  <si>
    <t>3</t>
  </si>
  <si>
    <t>C3E3C1</t>
  </si>
  <si>
    <t>Porotic hyperostosis, healed rib breaks</t>
  </si>
  <si>
    <t>Skull, Teeth, Spine, Torso, Upper Limbs, Upper Extremities, Pelvis, Lower Limbs, Lower Extremities (commingled)</t>
  </si>
  <si>
    <t>Clouding to calcine</t>
  </si>
  <si>
    <t>Commingled burial; possible cannibalism</t>
  </si>
  <si>
    <t>20230614_073459-20230614_095657, IMG_0001-IMG_0008, 20230614_100456-20230614_101932, 20230614_102910-20230615_071713, 20240717_090422-20240717_105833, 20240717_111101-20240718_092310, 20240718_095615-20240718_113127, 20240718_114456-20240719_120534, 20240723_091420-20240723_091601, 20240723_093120-20240723_105917, 20240724_101642-20240724_102023, 20240729_103335-20240729_122907, 20240729_124241-20240729_141323 (commingled)</t>
  </si>
  <si>
    <t>C3E3C2</t>
  </si>
  <si>
    <t>Commingled burial</t>
  </si>
  <si>
    <t>C3E3C3</t>
  </si>
  <si>
    <t>Individual C3</t>
  </si>
  <si>
    <t>20230614_073459-20230614_095657, IMG_0001-IMG_0008, 20240717_090422-20240717_105833, 20240717_111101-20240718_092310, 20240718_095615-20240718_113127, 20240723_093120-20240723_105917, 20240724_101847-20240724_121119, 20240724_122153-20240724_124708 (commingled)</t>
  </si>
  <si>
    <t>C3E3A</t>
  </si>
  <si>
    <t xml:space="preserve">Green and red flaky substance </t>
  </si>
  <si>
    <t>Skull, Teeth, Spine, Torso, Upper Limbs, Upper Extremities, Pelvis, Lower Limbs, Lower Extremities</t>
  </si>
  <si>
    <t>Long bone clouding</t>
  </si>
  <si>
    <t>Commingled burial; sample taken from right femur for paleodiet analysis by Aitor Brito Mayor; possible cannibalism (curved tooth marks, scalloped bite marks on right ulna); round cranial fragment; possible cranial deformation; possible sunbleaching; Betancourt stature estimate 1.53m</t>
  </si>
  <si>
    <t>20230522_092035-20230522_092503, 20230522_124028-20230522_124214, 20230522_135124-20230522_135519, 20230614_073459-20230614_095657, IMG_0001-IMG_0008, 20230614_100456-20230614_101932, 20230614_102910-20230615_071713, 20230615_094212-20230615_095224, 20230615_121426-20230615_121555, 20240724_101642-20240724_102023, 20240724_122153-20240724_124708, 20240729_101742-20240729_101914, 20240729_103335-20240729_122907</t>
  </si>
  <si>
    <t>C3E3B</t>
  </si>
  <si>
    <t xml:space="preserve">Marine shell necklace, 2 turtle shells, 2 ceramic vessels, green and red flaky substance, 6 ceramic beads, 3 shell beads, 1 anthropomorphic shell pendant </t>
  </si>
  <si>
    <t>Shell, Clay</t>
  </si>
  <si>
    <t>2 Turtle shells</t>
  </si>
  <si>
    <t>8-10y</t>
  </si>
  <si>
    <t>Commingled burial; Betancourt stature estimate 1.10m</t>
  </si>
  <si>
    <t>20230522_135124-20230522_135519, 20240717_111101-20240718_092310, 20240718_095615-20240718_113127, 20240718_114456-20240719_120534, 20240723_093120-20240723_105917, 20240724_101642-20240724_102023, 20240724_122153-20240724_124708, 20240729_103335-20240729_122907</t>
  </si>
  <si>
    <t>Micrognathia and molar agenesis</t>
  </si>
  <si>
    <t>Osteoporosis, osteoarthritis</t>
  </si>
  <si>
    <t>Skull, Teeth (missing), Spine, Torso, Upper Limbs,Pelvis, Lower Limbs, Lower Extremities</t>
  </si>
  <si>
    <t>Average of Total # Offerings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</si>
</sst>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0.5"/>
      <color theme="1"/>
      <name val="Segoe UI"/>
      <family val="2"/>
    </font>
  </fonts>
  <fills count="10">
    <fill>
      <patternFill patternType="none"/>
    </fill>
    <fill>
      <patternFill patternType="gray125"/>
    </fill>
    <fill>
      <patternFill patternType="solid">
        <fgColor rgb="FFFFC000"/>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6" tint="0.79998168889431442"/>
        <bgColor indexed="64"/>
      </patternFill>
    </fill>
  </fills>
  <borders count="15">
    <border>
      <left/>
      <right/>
      <top/>
      <bottom/>
      <diagonal/>
    </border>
    <border>
      <left/>
      <right/>
      <top/>
      <bottom style="thin">
        <color theme="4" tint="0.3999755851924192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theme="4" tint="0.39997558519241921"/>
      </top>
      <bottom/>
      <diagonal/>
    </border>
  </borders>
  <cellStyleXfs count="1">
    <xf numFmtId="0" fontId="0" fillId="0" borderId="0"/>
  </cellStyleXfs>
  <cellXfs count="51">
    <xf numFmtId="0" fontId="0" fillId="0" borderId="0" xfId="0"/>
    <xf numFmtId="0" fontId="0" fillId="0" borderId="0" xfId="0" applyAlignment="1">
      <alignment wrapText="1"/>
    </xf>
    <xf numFmtId="0" fontId="0" fillId="2" borderId="0" xfId="0" applyFill="1"/>
    <xf numFmtId="0" fontId="0" fillId="2" borderId="0" xfId="0" applyFill="1"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3" borderId="0" xfId="0" applyFill="1"/>
    <xf numFmtId="0" fontId="0" fillId="4" borderId="0" xfId="0" applyFill="1"/>
    <xf numFmtId="0" fontId="0" fillId="5" borderId="0" xfId="0" applyFill="1"/>
    <xf numFmtId="0" fontId="0" fillId="0" borderId="0" xfId="0" pivotButton="1" applyAlignment="1">
      <alignment wrapText="1"/>
    </xf>
    <xf numFmtId="0" fontId="0" fillId="5" borderId="0" xfId="0" applyFill="1" applyAlignment="1">
      <alignment wrapText="1"/>
    </xf>
    <xf numFmtId="0" fontId="1" fillId="0" borderId="0" xfId="0" applyFont="1"/>
    <xf numFmtId="0" fontId="0" fillId="6" borderId="0" xfId="0" applyFill="1"/>
    <xf numFmtId="0" fontId="0" fillId="6" borderId="0" xfId="0" applyFill="1" applyAlignment="1">
      <alignment wrapText="1"/>
    </xf>
    <xf numFmtId="0" fontId="1" fillId="6" borderId="0" xfId="0" applyFont="1" applyFill="1"/>
    <xf numFmtId="0" fontId="1" fillId="6" borderId="0" xfId="0" applyFont="1" applyFill="1" applyAlignment="1">
      <alignment wrapText="1"/>
    </xf>
    <xf numFmtId="0" fontId="0" fillId="0" borderId="0" xfId="0" applyAlignment="1">
      <alignment horizontal="left" indent="3"/>
    </xf>
    <xf numFmtId="0" fontId="1" fillId="0" borderId="1" xfId="0" applyFont="1" applyBorder="1"/>
    <xf numFmtId="0" fontId="1" fillId="7" borderId="1" xfId="0" applyFont="1" applyFill="1" applyBorder="1"/>
    <xf numFmtId="0" fontId="1" fillId="0" borderId="1" xfId="0" applyFont="1" applyBorder="1" applyAlignment="1">
      <alignment horizontal="left"/>
    </xf>
    <xf numFmtId="0" fontId="1" fillId="0" borderId="0" xfId="0" applyFont="1" applyAlignment="1">
      <alignment horizontal="left" indent="1"/>
    </xf>
    <xf numFmtId="0" fontId="1" fillId="7" borderId="1" xfId="0" applyFont="1" applyFill="1" applyBorder="1" applyAlignment="1">
      <alignment wrapText="1"/>
    </xf>
    <xf numFmtId="0" fontId="1" fillId="7" borderId="0" xfId="0" applyFont="1" applyFill="1"/>
    <xf numFmtId="0" fontId="1" fillId="0" borderId="0" xfId="0" applyFont="1" applyAlignment="1">
      <alignment wrapText="1"/>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1" fillId="0" borderId="8" xfId="0" applyFont="1" applyBorder="1" applyAlignment="1">
      <alignment wrapText="1"/>
    </xf>
    <xf numFmtId="0" fontId="0" fillId="0" borderId="9" xfId="0" applyBorder="1"/>
    <xf numFmtId="0" fontId="0" fillId="0" borderId="10" xfId="0" applyBorder="1" applyAlignment="1">
      <alignment wrapText="1"/>
    </xf>
    <xf numFmtId="0" fontId="0" fillId="0" borderId="11" xfId="0" applyBorder="1" applyAlignment="1">
      <alignment wrapText="1"/>
    </xf>
    <xf numFmtId="0" fontId="0" fillId="0" borderId="10" xfId="0" applyBorder="1"/>
    <xf numFmtId="0" fontId="0" fillId="0" borderId="11" xfId="0" applyBorder="1"/>
    <xf numFmtId="0" fontId="0" fillId="0" borderId="12" xfId="0" applyBorder="1" applyAlignment="1">
      <alignment wrapText="1"/>
    </xf>
    <xf numFmtId="0" fontId="0" fillId="0" borderId="13" xfId="0" applyBorder="1" applyAlignment="1">
      <alignment wrapText="1"/>
    </xf>
    <xf numFmtId="0" fontId="0" fillId="0" borderId="12" xfId="0" applyBorder="1"/>
    <xf numFmtId="0" fontId="0" fillId="0" borderId="13" xfId="0" applyBorder="1"/>
    <xf numFmtId="0" fontId="1" fillId="7" borderId="0" xfId="0" applyFont="1" applyFill="1" applyAlignment="1">
      <alignment wrapText="1"/>
    </xf>
    <xf numFmtId="0" fontId="1" fillId="7" borderId="14" xfId="0" applyFont="1" applyFill="1" applyBorder="1"/>
    <xf numFmtId="0" fontId="1" fillId="7" borderId="14" xfId="0" applyFont="1" applyFill="1" applyBorder="1" applyAlignment="1">
      <alignment horizontal="left"/>
    </xf>
    <xf numFmtId="0" fontId="1" fillId="8" borderId="1" xfId="0" applyFont="1" applyFill="1" applyBorder="1" applyAlignment="1">
      <alignment wrapText="1"/>
    </xf>
    <xf numFmtId="0" fontId="1" fillId="8" borderId="14" xfId="0" applyFont="1" applyFill="1" applyBorder="1"/>
    <xf numFmtId="0" fontId="2" fillId="0" borderId="0" xfId="0" applyFont="1" applyAlignment="1">
      <alignment vertical="center" wrapText="1"/>
    </xf>
    <xf numFmtId="0" fontId="2" fillId="0" borderId="0" xfId="0" applyFont="1" applyAlignment="1">
      <alignment wrapText="1"/>
    </xf>
    <xf numFmtId="0" fontId="0" fillId="9" borderId="0" xfId="0" applyFill="1"/>
    <xf numFmtId="0" fontId="1" fillId="0" borderId="1" xfId="0" applyFont="1" applyBorder="1" applyAlignment="1">
      <alignment wrapText="1"/>
    </xf>
  </cellXfs>
  <cellStyles count="1">
    <cellStyle name="Normal" xfId="0" builtinId="0"/>
  </cellStyles>
  <dxfs count="167">
    <dxf>
      <numFmt numFmtId="164" formatCode=";;;"/>
    </dxf>
    <dxf>
      <numFmt numFmtId="164" formatCode=";;;"/>
    </dxf>
    <dxf>
      <numFmt numFmtId="164" formatCode=";;;"/>
    </dxf>
    <dxf>
      <alignment wrapText="1"/>
    </dxf>
    <dxf>
      <alignment wrapText="1"/>
    </dxf>
    <dxf>
      <alignment wrapText="1"/>
    </dxf>
    <dxf>
      <alignment wrapText="1"/>
    </dxf>
    <dxf>
      <alignment wrapText="1"/>
    </dxf>
    <dxf>
      <alignment wrapText="1"/>
    </dxf>
    <dxf>
      <alignment wrapText="1"/>
    </dxf>
    <dxf>
      <alignment wrapText="1"/>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alignment wrapText="1"/>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00"/>
        </patternFill>
      </fill>
    </dxf>
    <dxf>
      <alignment wrapText="1"/>
    </dxf>
    <dxf>
      <alignment wrapText="1"/>
    </dxf>
    <dxf>
      <alignment wrapText="1"/>
    </dxf>
    <dxf>
      <alignment wrapText="1"/>
    </dxf>
    <dxf>
      <fill>
        <patternFill patternType="none">
          <bgColor auto="1"/>
        </patternFill>
      </fill>
    </dxf>
    <dxf>
      <fill>
        <patternFill patternType="none">
          <bgColor auto="1"/>
        </patternFill>
      </fill>
    </dxf>
    <dxf>
      <fill>
        <patternFill patternType="none">
          <bgColor auto="1"/>
        </patternFill>
      </fill>
    </dxf>
    <dxf>
      <fill>
        <patternFill patternType="solid">
          <bgColor rgb="FFFFFF00"/>
        </patternFill>
      </fill>
    </dxf>
    <dxf>
      <alignment wrapText="1"/>
    </dxf>
    <dxf>
      <alignment wrapText="1"/>
    </dxf>
    <dxf>
      <alignment wrapText="1"/>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alignment wrapText="1"/>
    </dxf>
    <dxf>
      <alignment wrapText="1"/>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0"/>
    </dxf>
    <dxf>
      <alignment wrapText="0"/>
    </dxf>
    <dxf>
      <alignment wrapText="0"/>
    </dxf>
    <dxf>
      <alignment wrapText="1"/>
    </dxf>
    <dxf>
      <alignment wrapText="1"/>
    </dxf>
    <dxf>
      <alignment wrapText="1"/>
    </dxf>
    <dxf>
      <alignment wrapText="1"/>
    </dxf>
    <dxf>
      <alignment wrapText="1"/>
    </dxf>
    <dxf>
      <alignment wrapText="1"/>
    </dxf>
    <dxf>
      <alignment wrapText="1"/>
    </dxf>
    <dxf>
      <alignment wrapText="1"/>
    </dxf>
    <dxf>
      <alignment wrapText="1"/>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alignment wrapText="1"/>
    </dxf>
    <dxf>
      <alignment wrapText="1"/>
    </dxf>
    <dxf>
      <alignment wrapText="1"/>
    </dxf>
    <dxf>
      <alignment wrapText="1"/>
    </dxf>
    <dxf>
      <alignment wrapText="1"/>
    </dxf>
    <dxf>
      <alignment wrapText="1"/>
    </dxf>
    <dxf>
      <alignment wrapText="1"/>
    </dxf>
    <dxf>
      <alignment wrapText="1"/>
    </dxf>
    <dxf>
      <alignment wrapText="1"/>
    </dxf>
    <dxf>
      <fill>
        <patternFill patternType="none">
          <bgColor auto="1"/>
        </patternFill>
      </fill>
    </dxf>
    <dxf>
      <fill>
        <patternFill patternType="none">
          <bgColor auto="1"/>
        </patternFill>
      </fill>
    </dxf>
    <dxf>
      <fill>
        <patternFill patternType="none">
          <bgColor auto="1"/>
        </patternFill>
      </fill>
    </dxf>
    <dxf>
      <fill>
        <patternFill patternType="solid">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pivotCacheDefinition" Target="pivotCache/pivotCacheDefinition4.xml"/><Relationship Id="rId50" Type="http://schemas.openxmlformats.org/officeDocument/2006/relationships/pivotCacheDefinition" Target="pivotCache/pivotCacheDefinition7.xml"/><Relationship Id="rId55" Type="http://schemas.openxmlformats.org/officeDocument/2006/relationships/powerPivotData" Target="model/item.data"/><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pivotCacheDefinition" Target="pivotCache/pivotCacheDefinition2.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pivotCacheDefinition" Target="pivotCache/pivotCacheDefinition1.xml"/><Relationship Id="rId52"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pivotCacheDefinition" Target="pivotCache/pivotCacheDefinition5.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pivotCacheDefinition" Target="pivotCache/pivotCacheDefinition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pivotCacheDefinition" Target="pivotCache/pivotCacheDefinition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2.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3.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4.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5.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1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1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1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1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0.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Ex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Ex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Ex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Ex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Individuals</a:t>
            </a:r>
            <a:r>
              <a:rPr lang="en-US" baseline="0"/>
              <a:t> Per Context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'Context Graphs'!$B$1</c:f>
              <c:strCache>
                <c:ptCount val="1"/>
                <c:pt idx="0">
                  <c:v>Monumental Center</c:v>
                </c:pt>
              </c:strCache>
            </c:strRef>
          </c:tx>
          <c:spPr>
            <a:solidFill>
              <a:schemeClr val="accent4">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'Context Graphs'!$A$2:$A$27</c:f>
              <c:strCache>
                <c:ptCount val="26"/>
                <c:pt idx="0">
                  <c:v>Circle 1, Platform 7</c:v>
                </c:pt>
                <c:pt idx="1">
                  <c:v>Circle 2, Platform 7</c:v>
                </c:pt>
                <c:pt idx="2">
                  <c:v>Circle 3, Burial 1</c:v>
                </c:pt>
                <c:pt idx="3">
                  <c:v>Circle 3, Burial 2</c:v>
                </c:pt>
                <c:pt idx="4">
                  <c:v>Circle 3, Burial 3</c:v>
                </c:pt>
                <c:pt idx="5">
                  <c:v>Circle 6, Tomb 1</c:v>
                </c:pt>
                <c:pt idx="6">
                  <c:v>Circle 6, Tomb 2</c:v>
                </c:pt>
                <c:pt idx="7">
                  <c:v>Circle 6, Tomb 3</c:v>
                </c:pt>
                <c:pt idx="8">
                  <c:v>Circle 6, Tomb 4</c:v>
                </c:pt>
                <c:pt idx="9">
                  <c:v>Circle 6, Central</c:v>
                </c:pt>
                <c:pt idx="10">
                  <c:v>Circle 6, Tomb 5</c:v>
                </c:pt>
                <c:pt idx="11">
                  <c:v>Circle 6, Offering 6</c:v>
                </c:pt>
                <c:pt idx="12">
                  <c:v>Circle 6, Burial 11</c:v>
                </c:pt>
                <c:pt idx="13">
                  <c:v>Circle 6, Burial 12 </c:v>
                </c:pt>
                <c:pt idx="14">
                  <c:v>Loma Alta, Ballcourt</c:v>
                </c:pt>
                <c:pt idx="15">
                  <c:v>La Joyita A, Burial 1</c:v>
                </c:pt>
                <c:pt idx="16">
                  <c:v>La Joyita A, Burial 2</c:v>
                </c:pt>
                <c:pt idx="17">
                  <c:v>La Joyita A, Burial 3 </c:v>
                </c:pt>
                <c:pt idx="18">
                  <c:v>Talleres 3, Burial 1</c:v>
                </c:pt>
                <c:pt idx="19">
                  <c:v>Talleres 3, Burial 2</c:v>
                </c:pt>
                <c:pt idx="20">
                  <c:v>Talleres 3, Burial 3</c:v>
                </c:pt>
                <c:pt idx="21">
                  <c:v>Talleres 3, Burial 4</c:v>
                </c:pt>
                <c:pt idx="22">
                  <c:v>Talleres 3, Burial 5</c:v>
                </c:pt>
                <c:pt idx="23">
                  <c:v>Talleres 3, Burial 5A</c:v>
                </c:pt>
                <c:pt idx="24">
                  <c:v>Talleres 3, Burial 6</c:v>
                </c:pt>
                <c:pt idx="25">
                  <c:v>Talleres 3, Burial 7</c:v>
                </c:pt>
              </c:strCache>
            </c:strRef>
          </c:cat>
          <c:val>
            <c:numRef>
              <c:f>'Context Graphs'!$B$2:$B$27</c:f>
              <c:numCache>
                <c:formatCode>General</c:formatCode>
                <c:ptCount val="26"/>
                <c:pt idx="0">
                  <c:v>1</c:v>
                </c:pt>
                <c:pt idx="1">
                  <c:v>1</c:v>
                </c:pt>
                <c:pt idx="2">
                  <c:v>1</c:v>
                </c:pt>
                <c:pt idx="3">
                  <c:v>6</c:v>
                </c:pt>
                <c:pt idx="4">
                  <c:v>5</c:v>
                </c:pt>
                <c:pt idx="5">
                  <c:v>1</c:v>
                </c:pt>
                <c:pt idx="6">
                  <c:v>1</c:v>
                </c:pt>
                <c:pt idx="7">
                  <c:v>1</c:v>
                </c:pt>
                <c:pt idx="8">
                  <c:v>1</c:v>
                </c:pt>
                <c:pt idx="9">
                  <c:v>7</c:v>
                </c:pt>
                <c:pt idx="10">
                  <c:v>5</c:v>
                </c:pt>
                <c:pt idx="11">
                  <c:v>1</c:v>
                </c:pt>
                <c:pt idx="12">
                  <c:v>1</c:v>
                </c:pt>
                <c:pt idx="13">
                  <c:v>1</c:v>
                </c:pt>
                <c:pt idx="14">
                  <c:v>7</c:v>
                </c:pt>
              </c:numCache>
            </c:numRef>
          </c:val>
          <c:extLst>
            <c:ext xmlns:c16="http://schemas.microsoft.com/office/drawing/2014/chart" uri="{C3380CC4-5D6E-409C-BE32-E72D297353CC}">
              <c16:uniqueId val="{00000000-FEF4-491E-9C11-197834AA4BDD}"/>
            </c:ext>
          </c:extLst>
        </c:ser>
        <c:ser>
          <c:idx val="1"/>
          <c:order val="1"/>
          <c:tx>
            <c:strRef>
              <c:f>'Context Graphs'!$C$1</c:f>
              <c:strCache>
                <c:ptCount val="1"/>
                <c:pt idx="0">
                  <c:v>Residential</c:v>
                </c:pt>
              </c:strCache>
            </c:strRef>
          </c:tx>
          <c:spPr>
            <a:solidFill>
              <a:schemeClr val="accent4">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'Context Graphs'!$A$2:$A$27</c:f>
              <c:strCache>
                <c:ptCount val="26"/>
                <c:pt idx="0">
                  <c:v>Circle 1, Platform 7</c:v>
                </c:pt>
                <c:pt idx="1">
                  <c:v>Circle 2, Platform 7</c:v>
                </c:pt>
                <c:pt idx="2">
                  <c:v>Circle 3, Burial 1</c:v>
                </c:pt>
                <c:pt idx="3">
                  <c:v>Circle 3, Burial 2</c:v>
                </c:pt>
                <c:pt idx="4">
                  <c:v>Circle 3, Burial 3</c:v>
                </c:pt>
                <c:pt idx="5">
                  <c:v>Circle 6, Tomb 1</c:v>
                </c:pt>
                <c:pt idx="6">
                  <c:v>Circle 6, Tomb 2</c:v>
                </c:pt>
                <c:pt idx="7">
                  <c:v>Circle 6, Tomb 3</c:v>
                </c:pt>
                <c:pt idx="8">
                  <c:v>Circle 6, Tomb 4</c:v>
                </c:pt>
                <c:pt idx="9">
                  <c:v>Circle 6, Central</c:v>
                </c:pt>
                <c:pt idx="10">
                  <c:v>Circle 6, Tomb 5</c:v>
                </c:pt>
                <c:pt idx="11">
                  <c:v>Circle 6, Offering 6</c:v>
                </c:pt>
                <c:pt idx="12">
                  <c:v>Circle 6, Burial 11</c:v>
                </c:pt>
                <c:pt idx="13">
                  <c:v>Circle 6, Burial 12 </c:v>
                </c:pt>
                <c:pt idx="14">
                  <c:v>Loma Alta, Ballcourt</c:v>
                </c:pt>
                <c:pt idx="15">
                  <c:v>La Joyita A, Burial 1</c:v>
                </c:pt>
                <c:pt idx="16">
                  <c:v>La Joyita A, Burial 2</c:v>
                </c:pt>
                <c:pt idx="17">
                  <c:v>La Joyita A, Burial 3 </c:v>
                </c:pt>
                <c:pt idx="18">
                  <c:v>Talleres 3, Burial 1</c:v>
                </c:pt>
                <c:pt idx="19">
                  <c:v>Talleres 3, Burial 2</c:v>
                </c:pt>
                <c:pt idx="20">
                  <c:v>Talleres 3, Burial 3</c:v>
                </c:pt>
                <c:pt idx="21">
                  <c:v>Talleres 3, Burial 4</c:v>
                </c:pt>
                <c:pt idx="22">
                  <c:v>Talleres 3, Burial 5</c:v>
                </c:pt>
                <c:pt idx="23">
                  <c:v>Talleres 3, Burial 5A</c:v>
                </c:pt>
                <c:pt idx="24">
                  <c:v>Talleres 3, Burial 6</c:v>
                </c:pt>
                <c:pt idx="25">
                  <c:v>Talleres 3, Burial 7</c:v>
                </c:pt>
              </c:strCache>
            </c:strRef>
          </c:cat>
          <c:val>
            <c:numRef>
              <c:f>'Context Graphs'!$C$2:$C$27</c:f>
              <c:numCache>
                <c:formatCode>General</c:formatCode>
                <c:ptCount val="26"/>
                <c:pt idx="15">
                  <c:v>2</c:v>
                </c:pt>
                <c:pt idx="16">
                  <c:v>4</c:v>
                </c:pt>
                <c:pt idx="17">
                  <c:v>1</c:v>
                </c:pt>
                <c:pt idx="18">
                  <c:v>3</c:v>
                </c:pt>
                <c:pt idx="19">
                  <c:v>1</c:v>
                </c:pt>
                <c:pt idx="20">
                  <c:v>1</c:v>
                </c:pt>
                <c:pt idx="21">
                  <c:v>1</c:v>
                </c:pt>
                <c:pt idx="22">
                  <c:v>1</c:v>
                </c:pt>
                <c:pt idx="23">
                  <c:v>1</c:v>
                </c:pt>
                <c:pt idx="24">
                  <c:v>1</c:v>
                </c:pt>
                <c:pt idx="25">
                  <c:v>8</c:v>
                </c:pt>
              </c:numCache>
            </c:numRef>
          </c:val>
          <c:extLst>
            <c:ext xmlns:c16="http://schemas.microsoft.com/office/drawing/2014/chart" uri="{C3380CC4-5D6E-409C-BE32-E72D297353CC}">
              <c16:uniqueId val="{00000001-FEF4-491E-9C11-197834AA4BDD}"/>
            </c:ext>
          </c:extLst>
        </c:ser>
        <c:dLbls>
          <c:showLegendKey val="0"/>
          <c:showVal val="0"/>
          <c:showCatName val="0"/>
          <c:showSerName val="0"/>
          <c:showPercent val="0"/>
          <c:showBubbleSize val="0"/>
        </c:dLbls>
        <c:gapWidth val="219"/>
        <c:overlap val="-27"/>
        <c:axId val="1595454928"/>
        <c:axId val="1595464528"/>
      </c:barChart>
      <c:catAx>
        <c:axId val="15954549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5464528"/>
        <c:crosses val="autoZero"/>
        <c:auto val="1"/>
        <c:lblAlgn val="ctr"/>
        <c:lblOffset val="100"/>
        <c:noMultiLvlLbl val="0"/>
      </c:catAx>
      <c:valAx>
        <c:axId val="15954645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5454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Distribution</a:t>
            </a:r>
            <a:r>
              <a:rPr lang="en-US" baseline="0"/>
              <a:t> of Individuals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'Context Graphs'!$F$1</c:f>
              <c:strCache>
                <c:ptCount val="1"/>
                <c:pt idx="0">
                  <c:v>Individual</c:v>
                </c:pt>
              </c:strCache>
            </c:strRef>
          </c:tx>
          <c:spPr>
            <a:solidFill>
              <a:schemeClr val="accent4">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'Context Graphs'!$E$2:$E$4</c:f>
              <c:strCache>
                <c:ptCount val="3"/>
                <c:pt idx="0">
                  <c:v>Total</c:v>
                </c:pt>
                <c:pt idx="1">
                  <c:v>Monumental</c:v>
                </c:pt>
                <c:pt idx="2">
                  <c:v>Residential</c:v>
                </c:pt>
              </c:strCache>
            </c:strRef>
          </c:cat>
          <c:val>
            <c:numRef>
              <c:f>'Context Graphs'!$F$2:$F$4</c:f>
              <c:numCache>
                <c:formatCode>General</c:formatCode>
                <c:ptCount val="3"/>
                <c:pt idx="0">
                  <c:v>17</c:v>
                </c:pt>
                <c:pt idx="1">
                  <c:v>10</c:v>
                </c:pt>
                <c:pt idx="2">
                  <c:v>7</c:v>
                </c:pt>
              </c:numCache>
            </c:numRef>
          </c:val>
          <c:extLst>
            <c:ext xmlns:c16="http://schemas.microsoft.com/office/drawing/2014/chart" uri="{C3380CC4-5D6E-409C-BE32-E72D297353CC}">
              <c16:uniqueId val="{00000000-FEC6-4EA9-BADF-026F97444050}"/>
            </c:ext>
          </c:extLst>
        </c:ser>
        <c:ser>
          <c:idx val="1"/>
          <c:order val="1"/>
          <c:tx>
            <c:strRef>
              <c:f>'Context Graphs'!$G$1</c:f>
              <c:strCache>
                <c:ptCount val="1"/>
                <c:pt idx="0">
                  <c:v>Group</c:v>
                </c:pt>
              </c:strCache>
            </c:strRef>
          </c:tx>
          <c:spPr>
            <a:solidFill>
              <a:schemeClr val="accent4">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'Context Graphs'!$E$2:$E$4</c:f>
              <c:strCache>
                <c:ptCount val="3"/>
                <c:pt idx="0">
                  <c:v>Total</c:v>
                </c:pt>
                <c:pt idx="1">
                  <c:v>Monumental</c:v>
                </c:pt>
                <c:pt idx="2">
                  <c:v>Residential</c:v>
                </c:pt>
              </c:strCache>
            </c:strRef>
          </c:cat>
          <c:val>
            <c:numRef>
              <c:f>'Context Graphs'!$G$2:$G$4</c:f>
              <c:numCache>
                <c:formatCode>General</c:formatCode>
                <c:ptCount val="3"/>
                <c:pt idx="0">
                  <c:v>47</c:v>
                </c:pt>
                <c:pt idx="1">
                  <c:v>30</c:v>
                </c:pt>
                <c:pt idx="2">
                  <c:v>17</c:v>
                </c:pt>
              </c:numCache>
            </c:numRef>
          </c:val>
          <c:extLst>
            <c:ext xmlns:c16="http://schemas.microsoft.com/office/drawing/2014/chart" uri="{C3380CC4-5D6E-409C-BE32-E72D297353CC}">
              <c16:uniqueId val="{00000001-FEC6-4EA9-BADF-026F97444050}"/>
            </c:ext>
          </c:extLst>
        </c:ser>
        <c:dLbls>
          <c:showLegendKey val="0"/>
          <c:showVal val="0"/>
          <c:showCatName val="0"/>
          <c:showSerName val="0"/>
          <c:showPercent val="0"/>
          <c:showBubbleSize val="0"/>
        </c:dLbls>
        <c:gapWidth val="150"/>
        <c:overlap val="100"/>
        <c:axId val="1595513488"/>
        <c:axId val="1595512048"/>
      </c:barChart>
      <c:catAx>
        <c:axId val="1595513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5512048"/>
        <c:crosses val="autoZero"/>
        <c:auto val="1"/>
        <c:lblAlgn val="ctr"/>
        <c:lblOffset val="100"/>
        <c:noMultiLvlLbl val="0"/>
      </c:catAx>
      <c:valAx>
        <c:axId val="15955120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55134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Goods Per Context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'Burial Goods Chart'!$B$6</c:f>
              <c:strCache>
                <c:ptCount val="1"/>
                <c:pt idx="0">
                  <c:v>Ceramics</c:v>
                </c:pt>
              </c:strCache>
            </c:strRef>
          </c:tx>
          <c:spPr>
            <a:solidFill>
              <a:schemeClr val="dk1">
                <a:tint val="88500"/>
              </a:schemeClr>
            </a:solidFill>
            <a:ln>
              <a:noFill/>
            </a:ln>
            <a:effectLst/>
          </c:spPr>
          <c:invertIfNegative val="0"/>
          <c:cat>
            <c:strRef>
              <c:f>'Burial Goods Chart'!$A$7:$A$8</c:f>
              <c:strCache>
                <c:ptCount val="2"/>
                <c:pt idx="0">
                  <c:v>Monumental</c:v>
                </c:pt>
                <c:pt idx="1">
                  <c:v>Residential</c:v>
                </c:pt>
              </c:strCache>
            </c:strRef>
          </c:cat>
          <c:val>
            <c:numRef>
              <c:f>'Burial Goods Chart'!$B$7:$B$8</c:f>
              <c:numCache>
                <c:formatCode>General</c:formatCode>
                <c:ptCount val="2"/>
                <c:pt idx="0">
                  <c:v>1.6666666666666667</c:v>
                </c:pt>
                <c:pt idx="1">
                  <c:v>1.9090909090909092</c:v>
                </c:pt>
              </c:numCache>
            </c:numRef>
          </c:val>
          <c:extLst>
            <c:ext xmlns:c16="http://schemas.microsoft.com/office/drawing/2014/chart" uri="{C3380CC4-5D6E-409C-BE32-E72D297353CC}">
              <c16:uniqueId val="{00000000-E329-4921-A547-EAF9D7A47E16}"/>
            </c:ext>
          </c:extLst>
        </c:ser>
        <c:ser>
          <c:idx val="1"/>
          <c:order val="1"/>
          <c:tx>
            <c:strRef>
              <c:f>'Burial Goods Chart'!$C$6</c:f>
              <c:strCache>
                <c:ptCount val="1"/>
                <c:pt idx="0">
                  <c:v>Figurines</c:v>
                </c:pt>
              </c:strCache>
            </c:strRef>
          </c:tx>
          <c:spPr>
            <a:solidFill>
              <a:schemeClr val="dk1">
                <a:tint val="55000"/>
              </a:schemeClr>
            </a:solidFill>
            <a:ln>
              <a:noFill/>
            </a:ln>
            <a:effectLst/>
          </c:spPr>
          <c:invertIfNegative val="0"/>
          <c:cat>
            <c:strRef>
              <c:f>'Burial Goods Chart'!$A$7:$A$8</c:f>
              <c:strCache>
                <c:ptCount val="2"/>
                <c:pt idx="0">
                  <c:v>Monumental</c:v>
                </c:pt>
                <c:pt idx="1">
                  <c:v>Residential</c:v>
                </c:pt>
              </c:strCache>
            </c:strRef>
          </c:cat>
          <c:val>
            <c:numRef>
              <c:f>'Burial Goods Chart'!$C$7:$C$8</c:f>
              <c:numCache>
                <c:formatCode>General</c:formatCode>
                <c:ptCount val="2"/>
                <c:pt idx="0">
                  <c:v>6.6666666666666666E-2</c:v>
                </c:pt>
                <c:pt idx="1">
                  <c:v>0.27272727272727271</c:v>
                </c:pt>
              </c:numCache>
            </c:numRef>
          </c:val>
          <c:extLst>
            <c:ext xmlns:c16="http://schemas.microsoft.com/office/drawing/2014/chart" uri="{C3380CC4-5D6E-409C-BE32-E72D297353CC}">
              <c16:uniqueId val="{00000001-E329-4921-A547-EAF9D7A47E16}"/>
            </c:ext>
          </c:extLst>
        </c:ser>
        <c:ser>
          <c:idx val="2"/>
          <c:order val="2"/>
          <c:tx>
            <c:strRef>
              <c:f>'Burial Goods Chart'!$D$6</c:f>
              <c:strCache>
                <c:ptCount val="1"/>
                <c:pt idx="0">
                  <c:v>Lithics</c:v>
                </c:pt>
              </c:strCache>
            </c:strRef>
          </c:tx>
          <c:spPr>
            <a:solidFill>
              <a:schemeClr val="dk1">
                <a:tint val="75000"/>
              </a:schemeClr>
            </a:solidFill>
            <a:ln>
              <a:noFill/>
            </a:ln>
            <a:effectLst/>
          </c:spPr>
          <c:invertIfNegative val="0"/>
          <c:cat>
            <c:strRef>
              <c:f>'Burial Goods Chart'!$A$7:$A$8</c:f>
              <c:strCache>
                <c:ptCount val="2"/>
                <c:pt idx="0">
                  <c:v>Monumental</c:v>
                </c:pt>
                <c:pt idx="1">
                  <c:v>Residential</c:v>
                </c:pt>
              </c:strCache>
            </c:strRef>
          </c:cat>
          <c:val>
            <c:numRef>
              <c:f>'Burial Goods Chart'!$D$7:$D$8</c:f>
              <c:numCache>
                <c:formatCode>General</c:formatCode>
                <c:ptCount val="2"/>
                <c:pt idx="0">
                  <c:v>0.13333333333333333</c:v>
                </c:pt>
                <c:pt idx="1">
                  <c:v>0.27272727272727271</c:v>
                </c:pt>
              </c:numCache>
            </c:numRef>
          </c:val>
          <c:extLst>
            <c:ext xmlns:c16="http://schemas.microsoft.com/office/drawing/2014/chart" uri="{C3380CC4-5D6E-409C-BE32-E72D297353CC}">
              <c16:uniqueId val="{00000002-E329-4921-A547-EAF9D7A47E16}"/>
            </c:ext>
          </c:extLst>
        </c:ser>
        <c:ser>
          <c:idx val="3"/>
          <c:order val="3"/>
          <c:tx>
            <c:strRef>
              <c:f>'Burial Goods Chart'!$E$6</c:f>
              <c:strCache>
                <c:ptCount val="1"/>
                <c:pt idx="0">
                  <c:v>Groundstone</c:v>
                </c:pt>
              </c:strCache>
            </c:strRef>
          </c:tx>
          <c:spPr>
            <a:solidFill>
              <a:schemeClr val="dk1">
                <a:tint val="98500"/>
              </a:schemeClr>
            </a:solidFill>
            <a:ln>
              <a:noFill/>
            </a:ln>
            <a:effectLst/>
          </c:spPr>
          <c:invertIfNegative val="0"/>
          <c:cat>
            <c:strRef>
              <c:f>'Burial Goods Chart'!$A$7:$A$8</c:f>
              <c:strCache>
                <c:ptCount val="2"/>
                <c:pt idx="0">
                  <c:v>Monumental</c:v>
                </c:pt>
                <c:pt idx="1">
                  <c:v>Residential</c:v>
                </c:pt>
              </c:strCache>
            </c:strRef>
          </c:cat>
          <c:val>
            <c:numRef>
              <c:f>'Burial Goods Chart'!$E$7:$E$8</c:f>
              <c:numCache>
                <c:formatCode>General</c:formatCode>
                <c:ptCount val="2"/>
                <c:pt idx="0">
                  <c:v>0.4</c:v>
                </c:pt>
                <c:pt idx="1">
                  <c:v>0.27272727272727271</c:v>
                </c:pt>
              </c:numCache>
            </c:numRef>
          </c:val>
          <c:extLst>
            <c:ext xmlns:c16="http://schemas.microsoft.com/office/drawing/2014/chart" uri="{C3380CC4-5D6E-409C-BE32-E72D297353CC}">
              <c16:uniqueId val="{00000003-E329-4921-A547-EAF9D7A47E16}"/>
            </c:ext>
          </c:extLst>
        </c:ser>
        <c:ser>
          <c:idx val="4"/>
          <c:order val="4"/>
          <c:tx>
            <c:strRef>
              <c:f>'Burial Goods Chart'!$F$6</c:f>
              <c:strCache>
                <c:ptCount val="1"/>
                <c:pt idx="0">
                  <c:v>Jewelry</c:v>
                </c:pt>
              </c:strCache>
            </c:strRef>
          </c:tx>
          <c:spPr>
            <a:solidFill>
              <a:schemeClr val="dk1">
                <a:tint val="30000"/>
              </a:schemeClr>
            </a:solidFill>
            <a:ln>
              <a:noFill/>
            </a:ln>
            <a:effectLst/>
          </c:spPr>
          <c:invertIfNegative val="0"/>
          <c:cat>
            <c:strRef>
              <c:f>'Burial Goods Chart'!$A$7:$A$8</c:f>
              <c:strCache>
                <c:ptCount val="2"/>
                <c:pt idx="0">
                  <c:v>Monumental</c:v>
                </c:pt>
                <c:pt idx="1">
                  <c:v>Residential</c:v>
                </c:pt>
              </c:strCache>
            </c:strRef>
          </c:cat>
          <c:val>
            <c:numRef>
              <c:f>'Burial Goods Chart'!$F$7:$F$8</c:f>
              <c:numCache>
                <c:formatCode>General</c:formatCode>
                <c:ptCount val="2"/>
                <c:pt idx="0">
                  <c:v>0.73333333333333328</c:v>
                </c:pt>
                <c:pt idx="1">
                  <c:v>0.45454545454545453</c:v>
                </c:pt>
              </c:numCache>
            </c:numRef>
          </c:val>
          <c:extLst>
            <c:ext xmlns:c16="http://schemas.microsoft.com/office/drawing/2014/chart" uri="{C3380CC4-5D6E-409C-BE32-E72D297353CC}">
              <c16:uniqueId val="{00000004-E329-4921-A547-EAF9D7A47E16}"/>
            </c:ext>
          </c:extLst>
        </c:ser>
        <c:ser>
          <c:idx val="5"/>
          <c:order val="5"/>
          <c:tx>
            <c:strRef>
              <c:f>'Burial Goods Chart'!$G$6</c:f>
              <c:strCache>
                <c:ptCount val="1"/>
                <c:pt idx="0">
                  <c:v>Animal Bone</c:v>
                </c:pt>
              </c:strCache>
            </c:strRef>
          </c:tx>
          <c:spPr>
            <a:solidFill>
              <a:schemeClr val="dk1">
                <a:tint val="60000"/>
              </a:schemeClr>
            </a:solidFill>
            <a:ln>
              <a:noFill/>
            </a:ln>
            <a:effectLst/>
          </c:spPr>
          <c:invertIfNegative val="0"/>
          <c:cat>
            <c:strRef>
              <c:f>'Burial Goods Chart'!$A$7:$A$8</c:f>
              <c:strCache>
                <c:ptCount val="2"/>
                <c:pt idx="0">
                  <c:v>Monumental</c:v>
                </c:pt>
                <c:pt idx="1">
                  <c:v>Residential</c:v>
                </c:pt>
              </c:strCache>
            </c:strRef>
          </c:cat>
          <c:val>
            <c:numRef>
              <c:f>'Burial Goods Chart'!$G$7:$G$8</c:f>
              <c:numCache>
                <c:formatCode>General</c:formatCode>
                <c:ptCount val="2"/>
                <c:pt idx="0">
                  <c:v>0.53333333333333333</c:v>
                </c:pt>
                <c:pt idx="1">
                  <c:v>0</c:v>
                </c:pt>
              </c:numCache>
            </c:numRef>
          </c:val>
          <c:extLst>
            <c:ext xmlns:c16="http://schemas.microsoft.com/office/drawing/2014/chart" uri="{C3380CC4-5D6E-409C-BE32-E72D297353CC}">
              <c16:uniqueId val="{00000005-E329-4921-A547-EAF9D7A47E16}"/>
            </c:ext>
          </c:extLst>
        </c:ser>
        <c:ser>
          <c:idx val="6"/>
          <c:order val="6"/>
          <c:tx>
            <c:strRef>
              <c:f>'Burial Goods Chart'!$H$6</c:f>
              <c:strCache>
                <c:ptCount val="1"/>
                <c:pt idx="0">
                  <c:v>Other</c:v>
                </c:pt>
              </c:strCache>
            </c:strRef>
          </c:tx>
          <c:spPr>
            <a:solidFill>
              <a:schemeClr val="dk1">
                <a:tint val="80000"/>
              </a:schemeClr>
            </a:solidFill>
            <a:ln>
              <a:noFill/>
            </a:ln>
            <a:effectLst/>
          </c:spPr>
          <c:invertIfNegative val="0"/>
          <c:cat>
            <c:strRef>
              <c:f>'Burial Goods Chart'!$A$7:$A$8</c:f>
              <c:strCache>
                <c:ptCount val="2"/>
                <c:pt idx="0">
                  <c:v>Monumental</c:v>
                </c:pt>
                <c:pt idx="1">
                  <c:v>Residential</c:v>
                </c:pt>
              </c:strCache>
            </c:strRef>
          </c:cat>
          <c:val>
            <c:numRef>
              <c:f>'Burial Goods Chart'!$H$7:$H$8</c:f>
              <c:numCache>
                <c:formatCode>General</c:formatCode>
                <c:ptCount val="2"/>
                <c:pt idx="0">
                  <c:v>0.1333333333333333</c:v>
                </c:pt>
                <c:pt idx="1">
                  <c:v>0</c:v>
                </c:pt>
              </c:numCache>
            </c:numRef>
          </c:val>
          <c:extLst>
            <c:ext xmlns:c16="http://schemas.microsoft.com/office/drawing/2014/chart" uri="{C3380CC4-5D6E-409C-BE32-E72D297353CC}">
              <c16:uniqueId val="{00000006-E329-4921-A547-EAF9D7A47E16}"/>
            </c:ext>
          </c:extLst>
        </c:ser>
        <c:dLbls>
          <c:showLegendKey val="0"/>
          <c:showVal val="0"/>
          <c:showCatName val="0"/>
          <c:showSerName val="0"/>
          <c:showPercent val="0"/>
          <c:showBubbleSize val="0"/>
        </c:dLbls>
        <c:gapWidth val="150"/>
        <c:overlap val="100"/>
        <c:axId val="1189891327"/>
        <c:axId val="1185389871"/>
      </c:barChart>
      <c:catAx>
        <c:axId val="1189891327"/>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5389871"/>
        <c:crosses val="autoZero"/>
        <c:auto val="1"/>
        <c:lblAlgn val="ctr"/>
        <c:lblOffset val="100"/>
        <c:noMultiLvlLbl val="0"/>
      </c:catAx>
      <c:valAx>
        <c:axId val="118538987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high"/>
        <c:spPr>
          <a:noFill/>
          <a:ln>
            <a:noFill/>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98913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n-US"/>
              <a:t>Burial Architecture</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'Architecture Chart'!$B$1</c:f>
              <c:strCache>
                <c:ptCount val="1"/>
                <c:pt idx="0">
                  <c:v>Chamber</c:v>
                </c:pt>
              </c:strCache>
            </c:strRef>
          </c:tx>
          <c:spPr>
            <a:solidFill>
              <a:schemeClr val="accent4">
                <a:tint val="54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'Architecture Chart'!$A$2:$A$4</c:f>
              <c:strCache>
                <c:ptCount val="3"/>
                <c:pt idx="0">
                  <c:v>Overall</c:v>
                </c:pt>
                <c:pt idx="1">
                  <c:v>Monumental</c:v>
                </c:pt>
                <c:pt idx="2">
                  <c:v>Residential</c:v>
                </c:pt>
              </c:strCache>
            </c:strRef>
          </c:cat>
          <c:val>
            <c:numRef>
              <c:f>'Architecture Chart'!$B$2:$B$4</c:f>
              <c:numCache>
                <c:formatCode>General</c:formatCode>
                <c:ptCount val="3"/>
                <c:pt idx="0">
                  <c:v>4</c:v>
                </c:pt>
                <c:pt idx="1">
                  <c:v>4</c:v>
                </c:pt>
              </c:numCache>
            </c:numRef>
          </c:val>
          <c:extLst>
            <c:ext xmlns:c16="http://schemas.microsoft.com/office/drawing/2014/chart" uri="{C3380CC4-5D6E-409C-BE32-E72D297353CC}">
              <c16:uniqueId val="{00000000-9A5E-4540-A604-C11DE1480777}"/>
            </c:ext>
          </c:extLst>
        </c:ser>
        <c:ser>
          <c:idx val="1"/>
          <c:order val="1"/>
          <c:tx>
            <c:strRef>
              <c:f>'Architecture Chart'!$C$1</c:f>
              <c:strCache>
                <c:ptCount val="1"/>
                <c:pt idx="0">
                  <c:v>Structural Fill</c:v>
                </c:pt>
              </c:strCache>
            </c:strRef>
          </c:tx>
          <c:spPr>
            <a:solidFill>
              <a:schemeClr val="accent4">
                <a:tint val="77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'Architecture Chart'!$A$2:$A$4</c:f>
              <c:strCache>
                <c:ptCount val="3"/>
                <c:pt idx="0">
                  <c:v>Overall</c:v>
                </c:pt>
                <c:pt idx="1">
                  <c:v>Monumental</c:v>
                </c:pt>
                <c:pt idx="2">
                  <c:v>Residential</c:v>
                </c:pt>
              </c:strCache>
            </c:strRef>
          </c:cat>
          <c:val>
            <c:numRef>
              <c:f>'Architecture Chart'!$C$2:$C$4</c:f>
              <c:numCache>
                <c:formatCode>General</c:formatCode>
                <c:ptCount val="3"/>
                <c:pt idx="0">
                  <c:v>4</c:v>
                </c:pt>
                <c:pt idx="1">
                  <c:v>4</c:v>
                </c:pt>
              </c:numCache>
            </c:numRef>
          </c:val>
          <c:extLst>
            <c:ext xmlns:c16="http://schemas.microsoft.com/office/drawing/2014/chart" uri="{C3380CC4-5D6E-409C-BE32-E72D297353CC}">
              <c16:uniqueId val="{00000001-9A5E-4540-A604-C11DE1480777}"/>
            </c:ext>
          </c:extLst>
        </c:ser>
        <c:ser>
          <c:idx val="2"/>
          <c:order val="2"/>
          <c:tx>
            <c:strRef>
              <c:f>'Architecture Chart'!$D$1</c:f>
              <c:strCache>
                <c:ptCount val="1"/>
                <c:pt idx="0">
                  <c:v>Pit</c:v>
                </c:pt>
              </c:strCache>
            </c:strRef>
          </c:tx>
          <c:spPr>
            <a:solidFill>
              <a:schemeClr val="accent4"/>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'Architecture Chart'!$A$2:$A$4</c:f>
              <c:strCache>
                <c:ptCount val="3"/>
                <c:pt idx="0">
                  <c:v>Overall</c:v>
                </c:pt>
                <c:pt idx="1">
                  <c:v>Monumental</c:v>
                </c:pt>
                <c:pt idx="2">
                  <c:v>Residential</c:v>
                </c:pt>
              </c:strCache>
            </c:strRef>
          </c:cat>
          <c:val>
            <c:numRef>
              <c:f>'Architecture Chart'!$D$2:$D$4</c:f>
              <c:numCache>
                <c:formatCode>General</c:formatCode>
                <c:ptCount val="3"/>
                <c:pt idx="0">
                  <c:v>16</c:v>
                </c:pt>
                <c:pt idx="1">
                  <c:v>6</c:v>
                </c:pt>
                <c:pt idx="2">
                  <c:v>10</c:v>
                </c:pt>
              </c:numCache>
            </c:numRef>
          </c:val>
          <c:extLst>
            <c:ext xmlns:c16="http://schemas.microsoft.com/office/drawing/2014/chart" uri="{C3380CC4-5D6E-409C-BE32-E72D297353CC}">
              <c16:uniqueId val="{00000002-9A5E-4540-A604-C11DE1480777}"/>
            </c:ext>
          </c:extLst>
        </c:ser>
        <c:ser>
          <c:idx val="3"/>
          <c:order val="3"/>
          <c:tx>
            <c:strRef>
              <c:f>'Architecture Chart'!$E$1</c:f>
              <c:strCache>
                <c:ptCount val="1"/>
                <c:pt idx="0">
                  <c:v>Pit / Fill</c:v>
                </c:pt>
              </c:strCache>
            </c:strRef>
          </c:tx>
          <c:spPr>
            <a:solidFill>
              <a:schemeClr val="accent4">
                <a:shade val="76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'Architecture Chart'!$A$2:$A$4</c:f>
              <c:strCache>
                <c:ptCount val="3"/>
                <c:pt idx="0">
                  <c:v>Overall</c:v>
                </c:pt>
                <c:pt idx="1">
                  <c:v>Monumental</c:v>
                </c:pt>
                <c:pt idx="2">
                  <c:v>Residential</c:v>
                </c:pt>
              </c:strCache>
            </c:strRef>
          </c:cat>
          <c:val>
            <c:numRef>
              <c:f>'Architecture Chart'!$E$2:$E$4</c:f>
              <c:numCache>
                <c:formatCode>General</c:formatCode>
                <c:ptCount val="3"/>
                <c:pt idx="0">
                  <c:v>1</c:v>
                </c:pt>
                <c:pt idx="2">
                  <c:v>1</c:v>
                </c:pt>
              </c:numCache>
            </c:numRef>
          </c:val>
          <c:extLst>
            <c:ext xmlns:c16="http://schemas.microsoft.com/office/drawing/2014/chart" uri="{C3380CC4-5D6E-409C-BE32-E72D297353CC}">
              <c16:uniqueId val="{00000003-9A5E-4540-A604-C11DE1480777}"/>
            </c:ext>
          </c:extLst>
        </c:ser>
        <c:ser>
          <c:idx val="4"/>
          <c:order val="4"/>
          <c:tx>
            <c:strRef>
              <c:f>'Architecture Chart'!$F$1</c:f>
              <c:strCache>
                <c:ptCount val="1"/>
                <c:pt idx="0">
                  <c:v>Shaft and Chamber</c:v>
                </c:pt>
              </c:strCache>
            </c:strRef>
          </c:tx>
          <c:spPr>
            <a:solidFill>
              <a:schemeClr val="accent4">
                <a:shade val="53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'Architecture Chart'!$A$2:$A$4</c:f>
              <c:strCache>
                <c:ptCount val="3"/>
                <c:pt idx="0">
                  <c:v>Overall</c:v>
                </c:pt>
                <c:pt idx="1">
                  <c:v>Monumental</c:v>
                </c:pt>
                <c:pt idx="2">
                  <c:v>Residential</c:v>
                </c:pt>
              </c:strCache>
            </c:strRef>
          </c:cat>
          <c:val>
            <c:numRef>
              <c:f>'Architecture Chart'!$F$2:$F$4</c:f>
              <c:numCache>
                <c:formatCode>General</c:formatCode>
                <c:ptCount val="3"/>
                <c:pt idx="0">
                  <c:v>1</c:v>
                </c:pt>
                <c:pt idx="1">
                  <c:v>1</c:v>
                </c:pt>
              </c:numCache>
            </c:numRef>
          </c:val>
          <c:extLst>
            <c:ext xmlns:c16="http://schemas.microsoft.com/office/drawing/2014/chart" uri="{C3380CC4-5D6E-409C-BE32-E72D297353CC}">
              <c16:uniqueId val="{00000004-9A5E-4540-A604-C11DE1480777}"/>
            </c:ext>
          </c:extLst>
        </c:ser>
        <c:dLbls>
          <c:dLblPos val="outEnd"/>
          <c:showLegendKey val="0"/>
          <c:showVal val="1"/>
          <c:showCatName val="0"/>
          <c:showSerName val="0"/>
          <c:showPercent val="0"/>
          <c:showBubbleSize val="0"/>
        </c:dLbls>
        <c:gapWidth val="444"/>
        <c:overlap val="-90"/>
        <c:axId val="1595470768"/>
        <c:axId val="1595454448"/>
      </c:barChart>
      <c:catAx>
        <c:axId val="15954707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n-US"/>
          </a:p>
        </c:txPr>
        <c:crossAx val="1595454448"/>
        <c:crosses val="autoZero"/>
        <c:auto val="1"/>
        <c:lblAlgn val="ctr"/>
        <c:lblOffset val="100"/>
        <c:noMultiLvlLbl val="0"/>
      </c:catAx>
      <c:valAx>
        <c:axId val="1595454448"/>
        <c:scaling>
          <c:orientation val="minMax"/>
        </c:scaling>
        <c:delete val="1"/>
        <c:axPos val="l"/>
        <c:numFmt formatCode="General" sourceLinked="1"/>
        <c:majorTickMark val="none"/>
        <c:minorTickMark val="none"/>
        <c:tickLblPos val="nextTo"/>
        <c:crossAx val="15954707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Stone</a:t>
            </a:r>
            <a:r>
              <a:rPr lang="en-US" baseline="0"/>
              <a:t> Lining Distribution</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'Stone Lining Chart'!$B$1</c:f>
              <c:strCache>
                <c:ptCount val="1"/>
                <c:pt idx="0">
                  <c:v>Natural Floor</c:v>
                </c:pt>
              </c:strCache>
            </c:strRef>
          </c:tx>
          <c:spPr>
            <a:solidFill>
              <a:schemeClr val="accent1"/>
            </a:solidFill>
            <a:ln>
              <a:noFill/>
            </a:ln>
            <a:effectLst/>
          </c:spPr>
          <c:invertIfNegative val="0"/>
          <c:cat>
            <c:strRef>
              <c:f>'Stone Lining Chart'!$A$2:$A$3</c:f>
              <c:strCache>
                <c:ptCount val="2"/>
                <c:pt idx="0">
                  <c:v>Monumental</c:v>
                </c:pt>
                <c:pt idx="1">
                  <c:v>Residential</c:v>
                </c:pt>
              </c:strCache>
            </c:strRef>
          </c:cat>
          <c:val>
            <c:numRef>
              <c:f>'Stone Lining Chart'!$B$2:$B$3</c:f>
              <c:numCache>
                <c:formatCode>General</c:formatCode>
                <c:ptCount val="2"/>
                <c:pt idx="0">
                  <c:v>6</c:v>
                </c:pt>
                <c:pt idx="1">
                  <c:v>3</c:v>
                </c:pt>
              </c:numCache>
            </c:numRef>
          </c:val>
          <c:extLst>
            <c:ext xmlns:c16="http://schemas.microsoft.com/office/drawing/2014/chart" uri="{C3380CC4-5D6E-409C-BE32-E72D297353CC}">
              <c16:uniqueId val="{00000000-7058-413D-8DB8-10684F791573}"/>
            </c:ext>
          </c:extLst>
        </c:ser>
        <c:ser>
          <c:idx val="1"/>
          <c:order val="1"/>
          <c:tx>
            <c:strRef>
              <c:f>'Stone Lining Chart'!$C$1</c:f>
              <c:strCache>
                <c:ptCount val="1"/>
                <c:pt idx="0">
                  <c:v>Lined Floor</c:v>
                </c:pt>
              </c:strCache>
            </c:strRef>
          </c:tx>
          <c:spPr>
            <a:solidFill>
              <a:schemeClr val="accent2"/>
            </a:solidFill>
            <a:ln>
              <a:noFill/>
            </a:ln>
            <a:effectLst/>
          </c:spPr>
          <c:invertIfNegative val="0"/>
          <c:cat>
            <c:strRef>
              <c:f>'Stone Lining Chart'!$A$2:$A$3</c:f>
              <c:strCache>
                <c:ptCount val="2"/>
                <c:pt idx="0">
                  <c:v>Monumental</c:v>
                </c:pt>
                <c:pt idx="1">
                  <c:v>Residential</c:v>
                </c:pt>
              </c:strCache>
            </c:strRef>
          </c:cat>
          <c:val>
            <c:numRef>
              <c:f>'Stone Lining Chart'!$C$2:$C$3</c:f>
              <c:numCache>
                <c:formatCode>General</c:formatCode>
                <c:ptCount val="2"/>
                <c:pt idx="0">
                  <c:v>3</c:v>
                </c:pt>
                <c:pt idx="1">
                  <c:v>2</c:v>
                </c:pt>
              </c:numCache>
            </c:numRef>
          </c:val>
          <c:extLst>
            <c:ext xmlns:c16="http://schemas.microsoft.com/office/drawing/2014/chart" uri="{C3380CC4-5D6E-409C-BE32-E72D297353CC}">
              <c16:uniqueId val="{00000001-7058-413D-8DB8-10684F791573}"/>
            </c:ext>
          </c:extLst>
        </c:ser>
        <c:ser>
          <c:idx val="2"/>
          <c:order val="2"/>
          <c:tx>
            <c:strRef>
              <c:f>'Stone Lining Chart'!$D$1</c:f>
              <c:strCache>
                <c:ptCount val="1"/>
                <c:pt idx="0">
                  <c:v>Lined Wall</c:v>
                </c:pt>
              </c:strCache>
            </c:strRef>
          </c:tx>
          <c:spPr>
            <a:solidFill>
              <a:schemeClr val="accent3"/>
            </a:solidFill>
            <a:ln>
              <a:noFill/>
            </a:ln>
            <a:effectLst/>
          </c:spPr>
          <c:invertIfNegative val="0"/>
          <c:cat>
            <c:strRef>
              <c:f>'Stone Lining Chart'!$A$2:$A$3</c:f>
              <c:strCache>
                <c:ptCount val="2"/>
                <c:pt idx="0">
                  <c:v>Monumental</c:v>
                </c:pt>
                <c:pt idx="1">
                  <c:v>Residential</c:v>
                </c:pt>
              </c:strCache>
            </c:strRef>
          </c:cat>
          <c:val>
            <c:numRef>
              <c:f>'Stone Lining Chart'!$D$2:$D$3</c:f>
              <c:numCache>
                <c:formatCode>General</c:formatCode>
                <c:ptCount val="2"/>
                <c:pt idx="0">
                  <c:v>1</c:v>
                </c:pt>
                <c:pt idx="1">
                  <c:v>2</c:v>
                </c:pt>
              </c:numCache>
            </c:numRef>
          </c:val>
          <c:extLst>
            <c:ext xmlns:c16="http://schemas.microsoft.com/office/drawing/2014/chart" uri="{C3380CC4-5D6E-409C-BE32-E72D297353CC}">
              <c16:uniqueId val="{00000002-7058-413D-8DB8-10684F791573}"/>
            </c:ext>
          </c:extLst>
        </c:ser>
        <c:ser>
          <c:idx val="3"/>
          <c:order val="3"/>
          <c:tx>
            <c:strRef>
              <c:f>'Stone Lining Chart'!$E$1</c:f>
              <c:strCache>
                <c:ptCount val="1"/>
                <c:pt idx="0">
                  <c:v>Lined Ceiling</c:v>
                </c:pt>
              </c:strCache>
            </c:strRef>
          </c:tx>
          <c:spPr>
            <a:solidFill>
              <a:schemeClr val="accent4"/>
            </a:solidFill>
            <a:ln>
              <a:noFill/>
            </a:ln>
            <a:effectLst/>
          </c:spPr>
          <c:invertIfNegative val="0"/>
          <c:cat>
            <c:strRef>
              <c:f>'Stone Lining Chart'!$A$2:$A$3</c:f>
              <c:strCache>
                <c:ptCount val="2"/>
                <c:pt idx="0">
                  <c:v>Monumental</c:v>
                </c:pt>
                <c:pt idx="1">
                  <c:v>Residential</c:v>
                </c:pt>
              </c:strCache>
            </c:strRef>
          </c:cat>
          <c:val>
            <c:numRef>
              <c:f>'Stone Lining Chart'!$E$2:$E$3</c:f>
              <c:numCache>
                <c:formatCode>General</c:formatCode>
                <c:ptCount val="2"/>
                <c:pt idx="0">
                  <c:v>2</c:v>
                </c:pt>
                <c:pt idx="1">
                  <c:v>1</c:v>
                </c:pt>
              </c:numCache>
            </c:numRef>
          </c:val>
          <c:extLst>
            <c:ext xmlns:c16="http://schemas.microsoft.com/office/drawing/2014/chart" uri="{C3380CC4-5D6E-409C-BE32-E72D297353CC}">
              <c16:uniqueId val="{00000003-7058-413D-8DB8-10684F791573}"/>
            </c:ext>
          </c:extLst>
        </c:ser>
        <c:ser>
          <c:idx val="4"/>
          <c:order val="4"/>
          <c:tx>
            <c:strRef>
              <c:f>'Stone Lining Chart'!$F$1</c:f>
              <c:strCache>
                <c:ptCount val="1"/>
                <c:pt idx="0">
                  <c:v>Marker</c:v>
                </c:pt>
              </c:strCache>
            </c:strRef>
          </c:tx>
          <c:spPr>
            <a:solidFill>
              <a:schemeClr val="accent5"/>
            </a:solidFill>
            <a:ln>
              <a:noFill/>
            </a:ln>
            <a:effectLst/>
          </c:spPr>
          <c:invertIfNegative val="0"/>
          <c:cat>
            <c:strRef>
              <c:f>'Stone Lining Chart'!$A$2:$A$3</c:f>
              <c:strCache>
                <c:ptCount val="2"/>
                <c:pt idx="0">
                  <c:v>Monumental</c:v>
                </c:pt>
                <c:pt idx="1">
                  <c:v>Residential</c:v>
                </c:pt>
              </c:strCache>
            </c:strRef>
          </c:cat>
          <c:val>
            <c:numRef>
              <c:f>'Stone Lining Chart'!$F$2:$F$3</c:f>
              <c:numCache>
                <c:formatCode>General</c:formatCode>
                <c:ptCount val="2"/>
                <c:pt idx="0">
                  <c:v>1</c:v>
                </c:pt>
                <c:pt idx="1">
                  <c:v>2</c:v>
                </c:pt>
              </c:numCache>
            </c:numRef>
          </c:val>
          <c:extLst>
            <c:ext xmlns:c16="http://schemas.microsoft.com/office/drawing/2014/chart" uri="{C3380CC4-5D6E-409C-BE32-E72D297353CC}">
              <c16:uniqueId val="{00000004-7058-413D-8DB8-10684F791573}"/>
            </c:ext>
          </c:extLst>
        </c:ser>
        <c:ser>
          <c:idx val="5"/>
          <c:order val="5"/>
          <c:tx>
            <c:strRef>
              <c:f>'Stone Lining Chart'!$G$1</c:f>
              <c:strCache>
                <c:ptCount val="1"/>
                <c:pt idx="0">
                  <c:v>Door</c:v>
                </c:pt>
              </c:strCache>
            </c:strRef>
          </c:tx>
          <c:spPr>
            <a:solidFill>
              <a:schemeClr val="accent6"/>
            </a:solidFill>
            <a:ln>
              <a:noFill/>
            </a:ln>
            <a:effectLst/>
          </c:spPr>
          <c:invertIfNegative val="0"/>
          <c:cat>
            <c:strRef>
              <c:f>'Stone Lining Chart'!$A$2:$A$3</c:f>
              <c:strCache>
                <c:ptCount val="2"/>
                <c:pt idx="0">
                  <c:v>Monumental</c:v>
                </c:pt>
                <c:pt idx="1">
                  <c:v>Residential</c:v>
                </c:pt>
              </c:strCache>
            </c:strRef>
          </c:cat>
          <c:val>
            <c:numRef>
              <c:f>'Stone Lining Chart'!$G$2:$G$3</c:f>
              <c:numCache>
                <c:formatCode>General</c:formatCode>
                <c:ptCount val="2"/>
                <c:pt idx="0">
                  <c:v>1</c:v>
                </c:pt>
                <c:pt idx="1">
                  <c:v>0</c:v>
                </c:pt>
              </c:numCache>
            </c:numRef>
          </c:val>
          <c:extLst>
            <c:ext xmlns:c16="http://schemas.microsoft.com/office/drawing/2014/chart" uri="{C3380CC4-5D6E-409C-BE32-E72D297353CC}">
              <c16:uniqueId val="{00000005-7058-413D-8DB8-10684F791573}"/>
            </c:ext>
          </c:extLst>
        </c:ser>
        <c:dLbls>
          <c:showLegendKey val="0"/>
          <c:showVal val="0"/>
          <c:showCatName val="0"/>
          <c:showSerName val="0"/>
          <c:showPercent val="0"/>
          <c:showBubbleSize val="0"/>
        </c:dLbls>
        <c:gapWidth val="219"/>
        <c:overlap val="-27"/>
        <c:axId val="987435104"/>
        <c:axId val="1226280464"/>
      </c:barChart>
      <c:catAx>
        <c:axId val="987435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280464"/>
        <c:crosses val="autoZero"/>
        <c:auto val="1"/>
        <c:lblAlgn val="ctr"/>
        <c:lblOffset val="100"/>
        <c:noMultiLvlLbl val="0"/>
      </c:catAx>
      <c:valAx>
        <c:axId val="12262804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7435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Stone Lined</a:t>
            </a:r>
            <a:r>
              <a:rPr lang="en-US" baseline="0"/>
              <a:t> Surfaces Distribution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'Stone Lining Chart'!$A$7</c:f>
              <c:strCache>
                <c:ptCount val="1"/>
                <c:pt idx="0">
                  <c:v>Monumental</c:v>
                </c:pt>
              </c:strCache>
            </c:strRef>
          </c:tx>
          <c:spPr>
            <a:solidFill>
              <a:schemeClr val="accent1"/>
            </a:solidFill>
            <a:ln>
              <a:noFill/>
            </a:ln>
            <a:effectLst/>
          </c:spPr>
          <c:invertIfNegative val="0"/>
          <c:cat>
            <c:strRef>
              <c:f>'Stone Lining Chart'!$B$6:$D$6</c:f>
              <c:strCache>
                <c:ptCount val="3"/>
                <c:pt idx="0">
                  <c:v>None</c:v>
                </c:pt>
                <c:pt idx="1">
                  <c:v>Single</c:v>
                </c:pt>
                <c:pt idx="2">
                  <c:v>Multiple</c:v>
                </c:pt>
              </c:strCache>
            </c:strRef>
          </c:cat>
          <c:val>
            <c:numRef>
              <c:f>'Stone Lining Chart'!$B$7:$D$7</c:f>
              <c:numCache>
                <c:formatCode>General</c:formatCode>
                <c:ptCount val="3"/>
                <c:pt idx="0">
                  <c:v>5</c:v>
                </c:pt>
                <c:pt idx="1">
                  <c:v>7</c:v>
                </c:pt>
                <c:pt idx="2">
                  <c:v>3</c:v>
                </c:pt>
              </c:numCache>
            </c:numRef>
          </c:val>
          <c:extLst>
            <c:ext xmlns:c16="http://schemas.microsoft.com/office/drawing/2014/chart" uri="{C3380CC4-5D6E-409C-BE32-E72D297353CC}">
              <c16:uniqueId val="{00000000-B65E-4326-9A9F-3BB96DD4CF42}"/>
            </c:ext>
          </c:extLst>
        </c:ser>
        <c:ser>
          <c:idx val="1"/>
          <c:order val="1"/>
          <c:tx>
            <c:strRef>
              <c:f>'Stone Lining Chart'!$A$8</c:f>
              <c:strCache>
                <c:ptCount val="1"/>
                <c:pt idx="0">
                  <c:v>Residential</c:v>
                </c:pt>
              </c:strCache>
            </c:strRef>
          </c:tx>
          <c:spPr>
            <a:solidFill>
              <a:schemeClr val="accent2"/>
            </a:solidFill>
            <a:ln>
              <a:noFill/>
            </a:ln>
            <a:effectLst/>
          </c:spPr>
          <c:invertIfNegative val="0"/>
          <c:cat>
            <c:strRef>
              <c:f>'Stone Lining Chart'!$B$6:$D$6</c:f>
              <c:strCache>
                <c:ptCount val="3"/>
                <c:pt idx="0">
                  <c:v>None</c:v>
                </c:pt>
                <c:pt idx="1">
                  <c:v>Single</c:v>
                </c:pt>
                <c:pt idx="2">
                  <c:v>Multiple</c:v>
                </c:pt>
              </c:strCache>
            </c:strRef>
          </c:cat>
          <c:val>
            <c:numRef>
              <c:f>'Stone Lining Chart'!$B$8:$D$8</c:f>
              <c:numCache>
                <c:formatCode>General</c:formatCode>
                <c:ptCount val="3"/>
                <c:pt idx="0">
                  <c:v>4</c:v>
                </c:pt>
                <c:pt idx="1">
                  <c:v>5</c:v>
                </c:pt>
                <c:pt idx="2">
                  <c:v>2</c:v>
                </c:pt>
              </c:numCache>
            </c:numRef>
          </c:val>
          <c:extLst>
            <c:ext xmlns:c16="http://schemas.microsoft.com/office/drawing/2014/chart" uri="{C3380CC4-5D6E-409C-BE32-E72D297353CC}">
              <c16:uniqueId val="{00000001-B65E-4326-9A9F-3BB96DD4CF42}"/>
            </c:ext>
          </c:extLst>
        </c:ser>
        <c:dLbls>
          <c:showLegendKey val="0"/>
          <c:showVal val="0"/>
          <c:showCatName val="0"/>
          <c:showSerName val="0"/>
          <c:showPercent val="0"/>
          <c:showBubbleSize val="0"/>
        </c:dLbls>
        <c:gapWidth val="219"/>
        <c:overlap val="-27"/>
        <c:axId val="987405872"/>
        <c:axId val="1226288624"/>
      </c:barChart>
      <c:catAx>
        <c:axId val="987405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288624"/>
        <c:crosses val="autoZero"/>
        <c:auto val="1"/>
        <c:lblAlgn val="ctr"/>
        <c:lblOffset val="100"/>
        <c:noMultiLvlLbl val="0"/>
      </c:catAx>
      <c:valAx>
        <c:axId val="12262886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74058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Stone Lining Distribution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'Stone Lining Chart'!$B$11</c:f>
              <c:strCache>
                <c:ptCount val="1"/>
                <c:pt idx="0">
                  <c:v>Natural Floor</c:v>
                </c:pt>
              </c:strCache>
            </c:strRef>
          </c:tx>
          <c:spPr>
            <a:solidFill>
              <a:schemeClr val="accent1"/>
            </a:solidFill>
            <a:ln>
              <a:noFill/>
            </a:ln>
            <a:effectLst/>
          </c:spPr>
          <c:invertIfNegative val="0"/>
          <c:cat>
            <c:strRef>
              <c:f>'Stone Lining Chart'!$A$12:$A$13</c:f>
              <c:strCache>
                <c:ptCount val="2"/>
                <c:pt idx="0">
                  <c:v>Monumental</c:v>
                </c:pt>
                <c:pt idx="1">
                  <c:v>Residential</c:v>
                </c:pt>
              </c:strCache>
            </c:strRef>
          </c:cat>
          <c:val>
            <c:numRef>
              <c:f>'Stone Lining Chart'!$B$12:$B$13</c:f>
              <c:numCache>
                <c:formatCode>General</c:formatCode>
                <c:ptCount val="2"/>
                <c:pt idx="0">
                  <c:v>40</c:v>
                </c:pt>
                <c:pt idx="1">
                  <c:v>27</c:v>
                </c:pt>
              </c:numCache>
            </c:numRef>
          </c:val>
          <c:extLst>
            <c:ext xmlns:c16="http://schemas.microsoft.com/office/drawing/2014/chart" uri="{C3380CC4-5D6E-409C-BE32-E72D297353CC}">
              <c16:uniqueId val="{00000000-BC57-49A8-B05F-A6E15D217C75}"/>
            </c:ext>
          </c:extLst>
        </c:ser>
        <c:ser>
          <c:idx val="1"/>
          <c:order val="1"/>
          <c:tx>
            <c:strRef>
              <c:f>'Stone Lining Chart'!$C$11</c:f>
              <c:strCache>
                <c:ptCount val="1"/>
                <c:pt idx="0">
                  <c:v>Lined Floor</c:v>
                </c:pt>
              </c:strCache>
            </c:strRef>
          </c:tx>
          <c:spPr>
            <a:solidFill>
              <a:schemeClr val="accent2"/>
            </a:solidFill>
            <a:ln>
              <a:noFill/>
            </a:ln>
            <a:effectLst/>
          </c:spPr>
          <c:invertIfNegative val="0"/>
          <c:cat>
            <c:strRef>
              <c:f>'Stone Lining Chart'!$A$12:$A$13</c:f>
              <c:strCache>
                <c:ptCount val="2"/>
                <c:pt idx="0">
                  <c:v>Monumental</c:v>
                </c:pt>
                <c:pt idx="1">
                  <c:v>Residential</c:v>
                </c:pt>
              </c:strCache>
            </c:strRef>
          </c:cat>
          <c:val>
            <c:numRef>
              <c:f>'Stone Lining Chart'!$C$12:$C$13</c:f>
              <c:numCache>
                <c:formatCode>General</c:formatCode>
                <c:ptCount val="2"/>
                <c:pt idx="0">
                  <c:v>20</c:v>
                </c:pt>
                <c:pt idx="1">
                  <c:v>18</c:v>
                </c:pt>
              </c:numCache>
            </c:numRef>
          </c:val>
          <c:extLst>
            <c:ext xmlns:c16="http://schemas.microsoft.com/office/drawing/2014/chart" uri="{C3380CC4-5D6E-409C-BE32-E72D297353CC}">
              <c16:uniqueId val="{00000001-BC57-49A8-B05F-A6E15D217C75}"/>
            </c:ext>
          </c:extLst>
        </c:ser>
        <c:ser>
          <c:idx val="2"/>
          <c:order val="2"/>
          <c:tx>
            <c:strRef>
              <c:f>'Stone Lining Chart'!$D$11</c:f>
              <c:strCache>
                <c:ptCount val="1"/>
                <c:pt idx="0">
                  <c:v>Lined Wall</c:v>
                </c:pt>
              </c:strCache>
            </c:strRef>
          </c:tx>
          <c:spPr>
            <a:solidFill>
              <a:schemeClr val="accent3"/>
            </a:solidFill>
            <a:ln>
              <a:noFill/>
            </a:ln>
            <a:effectLst/>
          </c:spPr>
          <c:invertIfNegative val="0"/>
          <c:cat>
            <c:strRef>
              <c:f>'Stone Lining Chart'!$A$12:$A$13</c:f>
              <c:strCache>
                <c:ptCount val="2"/>
                <c:pt idx="0">
                  <c:v>Monumental</c:v>
                </c:pt>
                <c:pt idx="1">
                  <c:v>Residential</c:v>
                </c:pt>
              </c:strCache>
            </c:strRef>
          </c:cat>
          <c:val>
            <c:numRef>
              <c:f>'Stone Lining Chart'!$D$12:$D$13</c:f>
              <c:numCache>
                <c:formatCode>General</c:formatCode>
                <c:ptCount val="2"/>
                <c:pt idx="0">
                  <c:v>6</c:v>
                </c:pt>
                <c:pt idx="1">
                  <c:v>18</c:v>
                </c:pt>
              </c:numCache>
            </c:numRef>
          </c:val>
          <c:extLst>
            <c:ext xmlns:c16="http://schemas.microsoft.com/office/drawing/2014/chart" uri="{C3380CC4-5D6E-409C-BE32-E72D297353CC}">
              <c16:uniqueId val="{00000002-BC57-49A8-B05F-A6E15D217C75}"/>
            </c:ext>
          </c:extLst>
        </c:ser>
        <c:ser>
          <c:idx val="3"/>
          <c:order val="3"/>
          <c:tx>
            <c:strRef>
              <c:f>'Stone Lining Chart'!$E$11</c:f>
              <c:strCache>
                <c:ptCount val="1"/>
                <c:pt idx="0">
                  <c:v>Lined Ceiling</c:v>
                </c:pt>
              </c:strCache>
            </c:strRef>
          </c:tx>
          <c:spPr>
            <a:solidFill>
              <a:schemeClr val="accent4"/>
            </a:solidFill>
            <a:ln>
              <a:noFill/>
            </a:ln>
            <a:effectLst/>
          </c:spPr>
          <c:invertIfNegative val="0"/>
          <c:cat>
            <c:strRef>
              <c:f>'Stone Lining Chart'!$A$12:$A$13</c:f>
              <c:strCache>
                <c:ptCount val="2"/>
                <c:pt idx="0">
                  <c:v>Monumental</c:v>
                </c:pt>
                <c:pt idx="1">
                  <c:v>Residential</c:v>
                </c:pt>
              </c:strCache>
            </c:strRef>
          </c:cat>
          <c:val>
            <c:numRef>
              <c:f>'Stone Lining Chart'!$E$12:$E$13</c:f>
              <c:numCache>
                <c:formatCode>General</c:formatCode>
                <c:ptCount val="2"/>
                <c:pt idx="0">
                  <c:v>13</c:v>
                </c:pt>
                <c:pt idx="1">
                  <c:v>9</c:v>
                </c:pt>
              </c:numCache>
            </c:numRef>
          </c:val>
          <c:extLst>
            <c:ext xmlns:c16="http://schemas.microsoft.com/office/drawing/2014/chart" uri="{C3380CC4-5D6E-409C-BE32-E72D297353CC}">
              <c16:uniqueId val="{00000003-BC57-49A8-B05F-A6E15D217C75}"/>
            </c:ext>
          </c:extLst>
        </c:ser>
        <c:ser>
          <c:idx val="4"/>
          <c:order val="4"/>
          <c:tx>
            <c:strRef>
              <c:f>'Stone Lining Chart'!$F$11</c:f>
              <c:strCache>
                <c:ptCount val="1"/>
                <c:pt idx="0">
                  <c:v>Marker</c:v>
                </c:pt>
              </c:strCache>
            </c:strRef>
          </c:tx>
          <c:spPr>
            <a:solidFill>
              <a:schemeClr val="accent5"/>
            </a:solidFill>
            <a:ln>
              <a:noFill/>
            </a:ln>
            <a:effectLst/>
          </c:spPr>
          <c:invertIfNegative val="0"/>
          <c:cat>
            <c:strRef>
              <c:f>'Stone Lining Chart'!$A$12:$A$13</c:f>
              <c:strCache>
                <c:ptCount val="2"/>
                <c:pt idx="0">
                  <c:v>Monumental</c:v>
                </c:pt>
                <c:pt idx="1">
                  <c:v>Residential</c:v>
                </c:pt>
              </c:strCache>
            </c:strRef>
          </c:cat>
          <c:val>
            <c:numRef>
              <c:f>'Stone Lining Chart'!$F$12:$F$13</c:f>
              <c:numCache>
                <c:formatCode>General</c:formatCode>
                <c:ptCount val="2"/>
                <c:pt idx="0">
                  <c:v>6</c:v>
                </c:pt>
                <c:pt idx="1">
                  <c:v>18</c:v>
                </c:pt>
              </c:numCache>
            </c:numRef>
          </c:val>
          <c:extLst>
            <c:ext xmlns:c16="http://schemas.microsoft.com/office/drawing/2014/chart" uri="{C3380CC4-5D6E-409C-BE32-E72D297353CC}">
              <c16:uniqueId val="{00000004-BC57-49A8-B05F-A6E15D217C75}"/>
            </c:ext>
          </c:extLst>
        </c:ser>
        <c:ser>
          <c:idx val="5"/>
          <c:order val="5"/>
          <c:tx>
            <c:strRef>
              <c:f>'Stone Lining Chart'!$G$11</c:f>
              <c:strCache>
                <c:ptCount val="1"/>
                <c:pt idx="0">
                  <c:v>Door</c:v>
                </c:pt>
              </c:strCache>
            </c:strRef>
          </c:tx>
          <c:spPr>
            <a:solidFill>
              <a:schemeClr val="accent6"/>
            </a:solidFill>
            <a:ln>
              <a:noFill/>
            </a:ln>
            <a:effectLst/>
          </c:spPr>
          <c:invertIfNegative val="0"/>
          <c:cat>
            <c:strRef>
              <c:f>'Stone Lining Chart'!$A$12:$A$13</c:f>
              <c:strCache>
                <c:ptCount val="2"/>
                <c:pt idx="0">
                  <c:v>Monumental</c:v>
                </c:pt>
                <c:pt idx="1">
                  <c:v>Residential</c:v>
                </c:pt>
              </c:strCache>
            </c:strRef>
          </c:cat>
          <c:val>
            <c:numRef>
              <c:f>'Stone Lining Chart'!$G$12:$G$13</c:f>
              <c:numCache>
                <c:formatCode>General</c:formatCode>
                <c:ptCount val="2"/>
                <c:pt idx="0">
                  <c:v>6</c:v>
                </c:pt>
                <c:pt idx="1">
                  <c:v>0</c:v>
                </c:pt>
              </c:numCache>
            </c:numRef>
          </c:val>
          <c:extLst>
            <c:ext xmlns:c16="http://schemas.microsoft.com/office/drawing/2014/chart" uri="{C3380CC4-5D6E-409C-BE32-E72D297353CC}">
              <c16:uniqueId val="{00000005-BC57-49A8-B05F-A6E15D217C75}"/>
            </c:ext>
          </c:extLst>
        </c:ser>
        <c:dLbls>
          <c:showLegendKey val="0"/>
          <c:showVal val="0"/>
          <c:showCatName val="0"/>
          <c:showSerName val="0"/>
          <c:showPercent val="0"/>
          <c:showBubbleSize val="0"/>
        </c:dLbls>
        <c:gapWidth val="219"/>
        <c:overlap val="-27"/>
        <c:axId val="1278237760"/>
        <c:axId val="1226182064"/>
      </c:barChart>
      <c:catAx>
        <c:axId val="1278237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182064"/>
        <c:crosses val="autoZero"/>
        <c:auto val="1"/>
        <c:lblAlgn val="ctr"/>
        <c:lblOffset val="100"/>
        <c:noMultiLvlLbl val="0"/>
      </c:catAx>
      <c:valAx>
        <c:axId val="12261820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237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Stone Lined Surfaces Distribution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'Stone Lining Chart'!$A$17</c:f>
              <c:strCache>
                <c:ptCount val="1"/>
                <c:pt idx="0">
                  <c:v>Monumental</c:v>
                </c:pt>
              </c:strCache>
            </c:strRef>
          </c:tx>
          <c:spPr>
            <a:solidFill>
              <a:schemeClr val="accent1"/>
            </a:solidFill>
            <a:ln>
              <a:noFill/>
            </a:ln>
            <a:effectLst/>
          </c:spPr>
          <c:invertIfNegative val="0"/>
          <c:cat>
            <c:strRef>
              <c:f>'Stone Lining Chart'!$B$16:$D$16</c:f>
              <c:strCache>
                <c:ptCount val="3"/>
                <c:pt idx="0">
                  <c:v>None</c:v>
                </c:pt>
                <c:pt idx="1">
                  <c:v>Single</c:v>
                </c:pt>
                <c:pt idx="2">
                  <c:v>Multiple</c:v>
                </c:pt>
              </c:strCache>
            </c:strRef>
          </c:cat>
          <c:val>
            <c:numRef>
              <c:f>'Stone Lining Chart'!$B$17:$D$17</c:f>
              <c:numCache>
                <c:formatCode>General</c:formatCode>
                <c:ptCount val="3"/>
                <c:pt idx="0">
                  <c:v>33</c:v>
                </c:pt>
                <c:pt idx="1">
                  <c:v>46</c:v>
                </c:pt>
                <c:pt idx="2">
                  <c:v>20</c:v>
                </c:pt>
              </c:numCache>
            </c:numRef>
          </c:val>
          <c:extLst>
            <c:ext xmlns:c16="http://schemas.microsoft.com/office/drawing/2014/chart" uri="{C3380CC4-5D6E-409C-BE32-E72D297353CC}">
              <c16:uniqueId val="{00000000-8891-48C7-AD6C-2A1860E01AF9}"/>
            </c:ext>
          </c:extLst>
        </c:ser>
        <c:ser>
          <c:idx val="1"/>
          <c:order val="1"/>
          <c:tx>
            <c:strRef>
              <c:f>'Stone Lining Chart'!$A$18</c:f>
              <c:strCache>
                <c:ptCount val="1"/>
                <c:pt idx="0">
                  <c:v>Residential</c:v>
                </c:pt>
              </c:strCache>
            </c:strRef>
          </c:tx>
          <c:spPr>
            <a:solidFill>
              <a:schemeClr val="accent2"/>
            </a:solidFill>
            <a:ln>
              <a:noFill/>
            </a:ln>
            <a:effectLst/>
          </c:spPr>
          <c:invertIfNegative val="0"/>
          <c:cat>
            <c:strRef>
              <c:f>'Stone Lining Chart'!$B$16:$D$16</c:f>
              <c:strCache>
                <c:ptCount val="3"/>
                <c:pt idx="0">
                  <c:v>None</c:v>
                </c:pt>
                <c:pt idx="1">
                  <c:v>Single</c:v>
                </c:pt>
                <c:pt idx="2">
                  <c:v>Multiple</c:v>
                </c:pt>
              </c:strCache>
            </c:strRef>
          </c:cat>
          <c:val>
            <c:numRef>
              <c:f>'Stone Lining Chart'!$B$18:$D$18</c:f>
              <c:numCache>
                <c:formatCode>General</c:formatCode>
                <c:ptCount val="3"/>
                <c:pt idx="0">
                  <c:v>36</c:v>
                </c:pt>
                <c:pt idx="1">
                  <c:v>45</c:v>
                </c:pt>
                <c:pt idx="2">
                  <c:v>18</c:v>
                </c:pt>
              </c:numCache>
            </c:numRef>
          </c:val>
          <c:extLst>
            <c:ext xmlns:c16="http://schemas.microsoft.com/office/drawing/2014/chart" uri="{C3380CC4-5D6E-409C-BE32-E72D297353CC}">
              <c16:uniqueId val="{00000001-8891-48C7-AD6C-2A1860E01AF9}"/>
            </c:ext>
          </c:extLst>
        </c:ser>
        <c:dLbls>
          <c:showLegendKey val="0"/>
          <c:showVal val="0"/>
          <c:showCatName val="0"/>
          <c:showSerName val="0"/>
          <c:showPercent val="0"/>
          <c:showBubbleSize val="0"/>
        </c:dLbls>
        <c:gapWidth val="219"/>
        <c:overlap val="-27"/>
        <c:axId val="1278247504"/>
        <c:axId val="1226254064"/>
      </c:barChart>
      <c:catAx>
        <c:axId val="1278247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254064"/>
        <c:crosses val="autoZero"/>
        <c:auto val="1"/>
        <c:lblAlgn val="ctr"/>
        <c:lblOffset val="100"/>
        <c:noMultiLvlLbl val="0"/>
      </c:catAx>
      <c:valAx>
        <c:axId val="12262540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247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Stone</a:t>
            </a:r>
            <a:r>
              <a:rPr lang="en-US" baseline="0"/>
              <a:t> Lined Surfaces?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'Stone Lining Chart'!$G$6</c:f>
              <c:strCache>
                <c:ptCount val="1"/>
                <c:pt idx="0">
                  <c:v>Yes</c:v>
                </c:pt>
              </c:strCache>
            </c:strRef>
          </c:tx>
          <c:spPr>
            <a:solidFill>
              <a:schemeClr val="accent1"/>
            </a:solidFill>
            <a:ln>
              <a:noFill/>
            </a:ln>
            <a:effectLst/>
          </c:spPr>
          <c:invertIfNegative val="0"/>
          <c:cat>
            <c:strRef>
              <c:f>'Stone Lining Chart'!$F$7:$F$8</c:f>
              <c:strCache>
                <c:ptCount val="2"/>
                <c:pt idx="0">
                  <c:v>Monumental</c:v>
                </c:pt>
                <c:pt idx="1">
                  <c:v>Residential</c:v>
                </c:pt>
              </c:strCache>
            </c:strRef>
          </c:cat>
          <c:val>
            <c:numRef>
              <c:f>'Stone Lining Chart'!$G$7:$G$8</c:f>
              <c:numCache>
                <c:formatCode>General</c:formatCode>
                <c:ptCount val="2"/>
                <c:pt idx="0">
                  <c:v>10</c:v>
                </c:pt>
                <c:pt idx="1">
                  <c:v>7</c:v>
                </c:pt>
              </c:numCache>
            </c:numRef>
          </c:val>
          <c:extLst>
            <c:ext xmlns:c16="http://schemas.microsoft.com/office/drawing/2014/chart" uri="{C3380CC4-5D6E-409C-BE32-E72D297353CC}">
              <c16:uniqueId val="{00000000-A6E5-42CA-9F5F-DAE2789000C0}"/>
            </c:ext>
          </c:extLst>
        </c:ser>
        <c:ser>
          <c:idx val="1"/>
          <c:order val="1"/>
          <c:tx>
            <c:strRef>
              <c:f>'Stone Lining Chart'!$H$6</c:f>
              <c:strCache>
                <c:ptCount val="1"/>
                <c:pt idx="0">
                  <c:v>No</c:v>
                </c:pt>
              </c:strCache>
            </c:strRef>
          </c:tx>
          <c:spPr>
            <a:solidFill>
              <a:schemeClr val="accent2"/>
            </a:solidFill>
            <a:ln>
              <a:noFill/>
            </a:ln>
            <a:effectLst/>
          </c:spPr>
          <c:invertIfNegative val="0"/>
          <c:cat>
            <c:strRef>
              <c:f>'Stone Lining Chart'!$F$7:$F$8</c:f>
              <c:strCache>
                <c:ptCount val="2"/>
                <c:pt idx="0">
                  <c:v>Monumental</c:v>
                </c:pt>
                <c:pt idx="1">
                  <c:v>Residential</c:v>
                </c:pt>
              </c:strCache>
            </c:strRef>
          </c:cat>
          <c:val>
            <c:numRef>
              <c:f>'Stone Lining Chart'!$H$7:$H$8</c:f>
              <c:numCache>
                <c:formatCode>General</c:formatCode>
                <c:ptCount val="2"/>
                <c:pt idx="0">
                  <c:v>5</c:v>
                </c:pt>
                <c:pt idx="1">
                  <c:v>4</c:v>
                </c:pt>
              </c:numCache>
            </c:numRef>
          </c:val>
          <c:extLst>
            <c:ext xmlns:c16="http://schemas.microsoft.com/office/drawing/2014/chart" uri="{C3380CC4-5D6E-409C-BE32-E72D297353CC}">
              <c16:uniqueId val="{00000001-A6E5-42CA-9F5F-DAE2789000C0}"/>
            </c:ext>
          </c:extLst>
        </c:ser>
        <c:dLbls>
          <c:showLegendKey val="0"/>
          <c:showVal val="0"/>
          <c:showCatName val="0"/>
          <c:showSerName val="0"/>
          <c:showPercent val="0"/>
          <c:showBubbleSize val="0"/>
        </c:dLbls>
        <c:gapWidth val="150"/>
        <c:overlap val="100"/>
        <c:axId val="1282115408"/>
        <c:axId val="1226206544"/>
      </c:barChart>
      <c:catAx>
        <c:axId val="1282115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206544"/>
        <c:crosses val="autoZero"/>
        <c:auto val="1"/>
        <c:lblAlgn val="ctr"/>
        <c:lblOffset val="100"/>
        <c:noMultiLvlLbl val="0"/>
      </c:catAx>
      <c:valAx>
        <c:axId val="12262065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2115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Stone Lined Surfaces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'Stone Lining Chart'!$G$16</c:f>
              <c:strCache>
                <c:ptCount val="1"/>
                <c:pt idx="0">
                  <c:v>Yes</c:v>
                </c:pt>
              </c:strCache>
            </c:strRef>
          </c:tx>
          <c:spPr>
            <a:solidFill>
              <a:schemeClr val="accent1"/>
            </a:solidFill>
            <a:ln>
              <a:noFill/>
            </a:ln>
            <a:effectLst/>
          </c:spPr>
          <c:invertIfNegative val="0"/>
          <c:cat>
            <c:strRef>
              <c:f>'Stone Lining Chart'!$F$17:$F$18</c:f>
              <c:strCache>
                <c:ptCount val="2"/>
                <c:pt idx="0">
                  <c:v>Monumental</c:v>
                </c:pt>
                <c:pt idx="1">
                  <c:v>Residential</c:v>
                </c:pt>
              </c:strCache>
            </c:strRef>
          </c:cat>
          <c:val>
            <c:numRef>
              <c:f>'Stone Lining Chart'!$G$17:$G$18</c:f>
              <c:numCache>
                <c:formatCode>General</c:formatCode>
                <c:ptCount val="2"/>
                <c:pt idx="0">
                  <c:v>66</c:v>
                </c:pt>
                <c:pt idx="1">
                  <c:v>63</c:v>
                </c:pt>
              </c:numCache>
            </c:numRef>
          </c:val>
          <c:extLst>
            <c:ext xmlns:c16="http://schemas.microsoft.com/office/drawing/2014/chart" uri="{C3380CC4-5D6E-409C-BE32-E72D297353CC}">
              <c16:uniqueId val="{00000000-6F38-4448-87D4-1FB225ACC7DE}"/>
            </c:ext>
          </c:extLst>
        </c:ser>
        <c:ser>
          <c:idx val="1"/>
          <c:order val="1"/>
          <c:tx>
            <c:strRef>
              <c:f>'Stone Lining Chart'!$H$16</c:f>
              <c:strCache>
                <c:ptCount val="1"/>
                <c:pt idx="0">
                  <c:v>No</c:v>
                </c:pt>
              </c:strCache>
            </c:strRef>
          </c:tx>
          <c:spPr>
            <a:solidFill>
              <a:schemeClr val="accent2"/>
            </a:solidFill>
            <a:ln>
              <a:noFill/>
            </a:ln>
            <a:effectLst/>
          </c:spPr>
          <c:invertIfNegative val="0"/>
          <c:cat>
            <c:strRef>
              <c:f>'Stone Lining Chart'!$F$17:$F$18</c:f>
              <c:strCache>
                <c:ptCount val="2"/>
                <c:pt idx="0">
                  <c:v>Monumental</c:v>
                </c:pt>
                <c:pt idx="1">
                  <c:v>Residential</c:v>
                </c:pt>
              </c:strCache>
            </c:strRef>
          </c:cat>
          <c:val>
            <c:numRef>
              <c:f>'Stone Lining Chart'!$H$17:$H$18</c:f>
              <c:numCache>
                <c:formatCode>General</c:formatCode>
                <c:ptCount val="2"/>
                <c:pt idx="0">
                  <c:v>33</c:v>
                </c:pt>
                <c:pt idx="1">
                  <c:v>36</c:v>
                </c:pt>
              </c:numCache>
            </c:numRef>
          </c:val>
          <c:extLst>
            <c:ext xmlns:c16="http://schemas.microsoft.com/office/drawing/2014/chart" uri="{C3380CC4-5D6E-409C-BE32-E72D297353CC}">
              <c16:uniqueId val="{00000001-6F38-4448-87D4-1FB225ACC7DE}"/>
            </c:ext>
          </c:extLst>
        </c:ser>
        <c:dLbls>
          <c:showLegendKey val="0"/>
          <c:showVal val="0"/>
          <c:showCatName val="0"/>
          <c:showSerName val="0"/>
          <c:showPercent val="0"/>
          <c:showBubbleSize val="0"/>
        </c:dLbls>
        <c:gapWidth val="150"/>
        <c:overlap val="100"/>
        <c:axId val="1282078288"/>
        <c:axId val="1226177744"/>
      </c:barChart>
      <c:catAx>
        <c:axId val="12820782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177744"/>
        <c:crosses val="autoZero"/>
        <c:auto val="1"/>
        <c:lblAlgn val="ctr"/>
        <c:lblOffset val="100"/>
        <c:noMultiLvlLbl val="0"/>
      </c:catAx>
      <c:valAx>
        <c:axId val="12261777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2078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Sex Distribution</a:t>
            </a:r>
            <a:r>
              <a:rPr lang="en-US" baseline="0"/>
              <a:t> (%)</a:t>
            </a:r>
            <a:endParaRPr lang="en-US"/>
          </a:p>
        </c:rich>
      </c:tx>
      <c:layout>
        <c:manualLayout>
          <c:xMode val="edge"/>
          <c:yMode val="edge"/>
          <c:x val="0.33691666666666664"/>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'Sex Distribution'!$A$2</c:f>
              <c:strCache>
                <c:ptCount val="1"/>
                <c:pt idx="0">
                  <c:v>Monumental Center</c:v>
                </c:pt>
              </c:strCache>
            </c:strRef>
          </c:tx>
          <c:spPr>
            <a:solidFill>
              <a:schemeClr val="accent4">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'Sex Distribution'!$B$1:$F$1</c:f>
              <c:strCache>
                <c:ptCount val="5"/>
                <c:pt idx="0">
                  <c:v>Female</c:v>
                </c:pt>
                <c:pt idx="1">
                  <c:v>Male</c:v>
                </c:pt>
                <c:pt idx="2">
                  <c:v>Ambiguous</c:v>
                </c:pt>
                <c:pt idx="3">
                  <c:v>Young</c:v>
                </c:pt>
                <c:pt idx="4">
                  <c:v>Indeterminate</c:v>
                </c:pt>
              </c:strCache>
            </c:strRef>
          </c:cat>
          <c:val>
            <c:numRef>
              <c:f>'Sex Distribution'!$B$2:$F$2</c:f>
              <c:numCache>
                <c:formatCode>General</c:formatCode>
                <c:ptCount val="5"/>
                <c:pt idx="0">
                  <c:v>25</c:v>
                </c:pt>
                <c:pt idx="1">
                  <c:v>15</c:v>
                </c:pt>
                <c:pt idx="2">
                  <c:v>0</c:v>
                </c:pt>
                <c:pt idx="3">
                  <c:v>42</c:v>
                </c:pt>
                <c:pt idx="4">
                  <c:v>17</c:v>
                </c:pt>
              </c:numCache>
            </c:numRef>
          </c:val>
          <c:extLst>
            <c:ext xmlns:c16="http://schemas.microsoft.com/office/drawing/2014/chart" uri="{C3380CC4-5D6E-409C-BE32-E72D297353CC}">
              <c16:uniqueId val="{00000000-2508-45F0-B2C8-D59B0B0A8FEA}"/>
            </c:ext>
          </c:extLst>
        </c:ser>
        <c:ser>
          <c:idx val="1"/>
          <c:order val="1"/>
          <c:tx>
            <c:strRef>
              <c:f>'Sex Distribution'!$A$3</c:f>
              <c:strCache>
                <c:ptCount val="1"/>
                <c:pt idx="0">
                  <c:v>Residential</c:v>
                </c:pt>
              </c:strCache>
            </c:strRef>
          </c:tx>
          <c:spPr>
            <a:solidFill>
              <a:schemeClr val="accent4">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'Sex Distribution'!$B$1:$F$1</c:f>
              <c:strCache>
                <c:ptCount val="5"/>
                <c:pt idx="0">
                  <c:v>Female</c:v>
                </c:pt>
                <c:pt idx="1">
                  <c:v>Male</c:v>
                </c:pt>
                <c:pt idx="2">
                  <c:v>Ambiguous</c:v>
                </c:pt>
                <c:pt idx="3">
                  <c:v>Young</c:v>
                </c:pt>
                <c:pt idx="4">
                  <c:v>Indeterminate</c:v>
                </c:pt>
              </c:strCache>
            </c:strRef>
          </c:cat>
          <c:val>
            <c:numRef>
              <c:f>'Sex Distribution'!$B$3:$F$3</c:f>
              <c:numCache>
                <c:formatCode>General</c:formatCode>
                <c:ptCount val="5"/>
                <c:pt idx="0">
                  <c:v>4</c:v>
                </c:pt>
                <c:pt idx="1">
                  <c:v>12</c:v>
                </c:pt>
                <c:pt idx="2">
                  <c:v>4</c:v>
                </c:pt>
                <c:pt idx="3">
                  <c:v>54</c:v>
                </c:pt>
                <c:pt idx="4">
                  <c:v>25</c:v>
                </c:pt>
              </c:numCache>
            </c:numRef>
          </c:val>
          <c:extLst>
            <c:ext xmlns:c16="http://schemas.microsoft.com/office/drawing/2014/chart" uri="{C3380CC4-5D6E-409C-BE32-E72D297353CC}">
              <c16:uniqueId val="{00000001-2508-45F0-B2C8-D59B0B0A8FEA}"/>
            </c:ext>
          </c:extLst>
        </c:ser>
        <c:dLbls>
          <c:showLegendKey val="0"/>
          <c:showVal val="0"/>
          <c:showCatName val="0"/>
          <c:showSerName val="0"/>
          <c:showPercent val="0"/>
          <c:showBubbleSize val="0"/>
        </c:dLbls>
        <c:gapWidth val="219"/>
        <c:overlap val="-27"/>
        <c:axId val="1595456368"/>
        <c:axId val="1595465488"/>
      </c:barChart>
      <c:catAx>
        <c:axId val="1595456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5465488"/>
        <c:crosses val="autoZero"/>
        <c:auto val="1"/>
        <c:lblAlgn val="ctr"/>
        <c:lblOffset val="100"/>
        <c:noMultiLvlLbl val="0"/>
      </c:catAx>
      <c:valAx>
        <c:axId val="15954654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54563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Sex Distribution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'Sex Distribution'!$A$23</c:f>
              <c:strCache>
                <c:ptCount val="1"/>
                <c:pt idx="0">
                  <c:v>Monumental Center</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'Sex Distribution'!$B$22:$F$22</c:f>
              <c:strCache>
                <c:ptCount val="5"/>
                <c:pt idx="0">
                  <c:v>Female</c:v>
                </c:pt>
                <c:pt idx="1">
                  <c:v>Male</c:v>
                </c:pt>
                <c:pt idx="2">
                  <c:v>Ambiguous</c:v>
                </c:pt>
                <c:pt idx="3">
                  <c:v>Young</c:v>
                </c:pt>
                <c:pt idx="4">
                  <c:v>Indeterminate</c:v>
                </c:pt>
              </c:strCache>
            </c:strRef>
          </c:cat>
          <c:val>
            <c:numRef>
              <c:f>'Sex Distribution'!$B$23:$F$23</c:f>
              <c:numCache>
                <c:formatCode>General</c:formatCode>
                <c:ptCount val="5"/>
                <c:pt idx="0">
                  <c:v>10</c:v>
                </c:pt>
                <c:pt idx="1">
                  <c:v>6</c:v>
                </c:pt>
                <c:pt idx="2">
                  <c:v>0</c:v>
                </c:pt>
                <c:pt idx="3">
                  <c:v>17</c:v>
                </c:pt>
                <c:pt idx="4">
                  <c:v>7</c:v>
                </c:pt>
              </c:numCache>
            </c:numRef>
          </c:val>
          <c:extLst>
            <c:ext xmlns:c16="http://schemas.microsoft.com/office/drawing/2014/chart" uri="{C3380CC4-5D6E-409C-BE32-E72D297353CC}">
              <c16:uniqueId val="{00000000-7D4F-4B41-9360-BED07B3A5360}"/>
            </c:ext>
          </c:extLst>
        </c:ser>
        <c:ser>
          <c:idx val="1"/>
          <c:order val="1"/>
          <c:tx>
            <c:strRef>
              <c:f>'Sex Distribution'!$A$24</c:f>
              <c:strCache>
                <c:ptCount val="1"/>
                <c:pt idx="0">
                  <c:v>Residential</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'Sex Distribution'!$B$22:$F$22</c:f>
              <c:strCache>
                <c:ptCount val="5"/>
                <c:pt idx="0">
                  <c:v>Female</c:v>
                </c:pt>
                <c:pt idx="1">
                  <c:v>Male</c:v>
                </c:pt>
                <c:pt idx="2">
                  <c:v>Ambiguous</c:v>
                </c:pt>
                <c:pt idx="3">
                  <c:v>Young</c:v>
                </c:pt>
                <c:pt idx="4">
                  <c:v>Indeterminate</c:v>
                </c:pt>
              </c:strCache>
            </c:strRef>
          </c:cat>
          <c:val>
            <c:numRef>
              <c:f>'Sex Distribution'!$B$24:$F$24</c:f>
              <c:numCache>
                <c:formatCode>General</c:formatCode>
                <c:ptCount val="5"/>
                <c:pt idx="0">
                  <c:v>1</c:v>
                </c:pt>
                <c:pt idx="1">
                  <c:v>3</c:v>
                </c:pt>
                <c:pt idx="2">
                  <c:v>1</c:v>
                </c:pt>
                <c:pt idx="3">
                  <c:v>13</c:v>
                </c:pt>
                <c:pt idx="4">
                  <c:v>6</c:v>
                </c:pt>
              </c:numCache>
            </c:numRef>
          </c:val>
          <c:extLst>
            <c:ext xmlns:c16="http://schemas.microsoft.com/office/drawing/2014/chart" uri="{C3380CC4-5D6E-409C-BE32-E72D297353CC}">
              <c16:uniqueId val="{00000001-7D4F-4B41-9360-BED07B3A5360}"/>
            </c:ext>
          </c:extLst>
        </c:ser>
        <c:dLbls>
          <c:showLegendKey val="0"/>
          <c:showVal val="0"/>
          <c:showCatName val="0"/>
          <c:showSerName val="0"/>
          <c:showPercent val="0"/>
          <c:showBubbleSize val="0"/>
        </c:dLbls>
        <c:gapWidth val="219"/>
        <c:overlap val="-27"/>
        <c:axId val="1789892128"/>
        <c:axId val="1681492240"/>
      </c:barChart>
      <c:catAx>
        <c:axId val="1789892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1492240"/>
        <c:crosses val="autoZero"/>
        <c:auto val="1"/>
        <c:lblAlgn val="ctr"/>
        <c:lblOffset val="100"/>
        <c:noMultiLvlLbl val="0"/>
      </c:catAx>
      <c:valAx>
        <c:axId val="16814922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9892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Pathologies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'Pathology Chart'!$A$3</c:f>
              <c:strCache>
                <c:ptCount val="1"/>
                <c:pt idx="0">
                  <c:v>Residential</c:v>
                </c:pt>
              </c:strCache>
            </c:strRef>
          </c:tx>
          <c:spPr>
            <a:solidFill>
              <a:schemeClr val="accent4">
                <a:tint val="77000"/>
              </a:schemeClr>
            </a:solidFill>
            <a:ln>
              <a:noFill/>
            </a:ln>
            <a:effectLst/>
          </c:spPr>
          <c:invertIfNegative val="0"/>
          <c:cat>
            <c:strRef>
              <c:f>'Pathology Chart'!$B$2:$H$2</c:f>
              <c:strCache>
                <c:ptCount val="7"/>
                <c:pt idx="0">
                  <c:v>Lifestyle</c:v>
                </c:pt>
                <c:pt idx="1">
                  <c:v>Nutritional</c:v>
                </c:pt>
                <c:pt idx="2">
                  <c:v>Recovered</c:v>
                </c:pt>
                <c:pt idx="3">
                  <c:v>Acute</c:v>
                </c:pt>
                <c:pt idx="4">
                  <c:v>Chronic</c:v>
                </c:pt>
                <c:pt idx="5">
                  <c:v>Congenital</c:v>
                </c:pt>
                <c:pt idx="6">
                  <c:v>Overall</c:v>
                </c:pt>
              </c:strCache>
            </c:strRef>
          </c:cat>
          <c:val>
            <c:numRef>
              <c:f>'Pathology Chart'!$B$3:$H$3</c:f>
              <c:numCache>
                <c:formatCode>General</c:formatCode>
                <c:ptCount val="7"/>
                <c:pt idx="0">
                  <c:v>16</c:v>
                </c:pt>
                <c:pt idx="1">
                  <c:v>8</c:v>
                </c:pt>
                <c:pt idx="2">
                  <c:v>4</c:v>
                </c:pt>
                <c:pt idx="3">
                  <c:v>0</c:v>
                </c:pt>
                <c:pt idx="4">
                  <c:v>20</c:v>
                </c:pt>
                <c:pt idx="5">
                  <c:v>0</c:v>
                </c:pt>
                <c:pt idx="6">
                  <c:v>37</c:v>
                </c:pt>
              </c:numCache>
            </c:numRef>
          </c:val>
          <c:extLst>
            <c:ext xmlns:c16="http://schemas.microsoft.com/office/drawing/2014/chart" uri="{C3380CC4-5D6E-409C-BE32-E72D297353CC}">
              <c16:uniqueId val="{00000000-930E-46AB-92EF-558C09B6B75C}"/>
            </c:ext>
          </c:extLst>
        </c:ser>
        <c:ser>
          <c:idx val="1"/>
          <c:order val="1"/>
          <c:tx>
            <c:strRef>
              <c:f>'Pathology Chart'!$A$4</c:f>
              <c:strCache>
                <c:ptCount val="1"/>
                <c:pt idx="0">
                  <c:v>Monumental</c:v>
                </c:pt>
              </c:strCache>
            </c:strRef>
          </c:tx>
          <c:spPr>
            <a:solidFill>
              <a:schemeClr val="accent4">
                <a:shade val="76000"/>
              </a:schemeClr>
            </a:solidFill>
            <a:ln>
              <a:noFill/>
            </a:ln>
            <a:effectLst/>
          </c:spPr>
          <c:invertIfNegative val="0"/>
          <c:cat>
            <c:strRef>
              <c:f>'Pathology Chart'!$B$2:$H$2</c:f>
              <c:strCache>
                <c:ptCount val="7"/>
                <c:pt idx="0">
                  <c:v>Lifestyle</c:v>
                </c:pt>
                <c:pt idx="1">
                  <c:v>Nutritional</c:v>
                </c:pt>
                <c:pt idx="2">
                  <c:v>Recovered</c:v>
                </c:pt>
                <c:pt idx="3">
                  <c:v>Acute</c:v>
                </c:pt>
                <c:pt idx="4">
                  <c:v>Chronic</c:v>
                </c:pt>
                <c:pt idx="5">
                  <c:v>Congenital</c:v>
                </c:pt>
                <c:pt idx="6">
                  <c:v>Overall</c:v>
                </c:pt>
              </c:strCache>
            </c:strRef>
          </c:cat>
          <c:val>
            <c:numRef>
              <c:f>'Pathology Chart'!$B$4:$H$4</c:f>
              <c:numCache>
                <c:formatCode>General</c:formatCode>
                <c:ptCount val="7"/>
                <c:pt idx="0">
                  <c:v>12</c:v>
                </c:pt>
                <c:pt idx="1">
                  <c:v>32</c:v>
                </c:pt>
                <c:pt idx="2">
                  <c:v>17</c:v>
                </c:pt>
                <c:pt idx="3">
                  <c:v>5</c:v>
                </c:pt>
                <c:pt idx="4">
                  <c:v>5</c:v>
                </c:pt>
                <c:pt idx="5">
                  <c:v>7</c:v>
                </c:pt>
                <c:pt idx="6">
                  <c:v>37</c:v>
                </c:pt>
              </c:numCache>
            </c:numRef>
          </c:val>
          <c:extLst>
            <c:ext xmlns:c16="http://schemas.microsoft.com/office/drawing/2014/chart" uri="{C3380CC4-5D6E-409C-BE32-E72D297353CC}">
              <c16:uniqueId val="{00000001-930E-46AB-92EF-558C09B6B75C}"/>
            </c:ext>
          </c:extLst>
        </c:ser>
        <c:dLbls>
          <c:showLegendKey val="0"/>
          <c:showVal val="0"/>
          <c:showCatName val="0"/>
          <c:showSerName val="0"/>
          <c:showPercent val="0"/>
          <c:showBubbleSize val="0"/>
        </c:dLbls>
        <c:gapWidth val="182"/>
        <c:axId val="1595487088"/>
        <c:axId val="1595488048"/>
      </c:barChart>
      <c:catAx>
        <c:axId val="159548708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5488048"/>
        <c:crosses val="autoZero"/>
        <c:auto val="1"/>
        <c:lblAlgn val="ctr"/>
        <c:lblOffset val="100"/>
        <c:noMultiLvlLbl val="0"/>
      </c:catAx>
      <c:valAx>
        <c:axId val="15954880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5487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'Segment Charts'!$A$2</c:f>
              <c:strCache>
                <c:ptCount val="1"/>
                <c:pt idx="0">
                  <c:v>Monumental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6C4-4888-966D-A354DB63777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26C4-4888-966D-A354DB63777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26C4-4888-966D-A354DB63777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26C4-4888-966D-A354DB63777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26C4-4888-966D-A354DB63777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26C4-4888-966D-A354DB63777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26C4-4888-966D-A354DB63777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26C4-4888-966D-A354DB637777}"/>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26C4-4888-966D-A354DB637777}"/>
              </c:ext>
            </c:extLst>
          </c:dPt>
          <c:cat>
            <c:strRef>
              <c:f>'Segment Charts'!$B$1:$J$1</c:f>
              <c:strCache>
                <c:ptCount val="9"/>
                <c:pt idx="0">
                  <c:v>Skull</c:v>
                </c:pt>
                <c:pt idx="1">
                  <c:v>Teeth</c:v>
                </c:pt>
                <c:pt idx="2">
                  <c:v>Spine</c:v>
                </c:pt>
                <c:pt idx="3">
                  <c:v>Thorax</c:v>
                </c:pt>
                <c:pt idx="4">
                  <c:v>Upper Limbs</c:v>
                </c:pt>
                <c:pt idx="5">
                  <c:v>Upper Extremities</c:v>
                </c:pt>
                <c:pt idx="6">
                  <c:v>Pelvis</c:v>
                </c:pt>
                <c:pt idx="7">
                  <c:v>Lower Limbs</c:v>
                </c:pt>
                <c:pt idx="8">
                  <c:v>Lower Extremities</c:v>
                </c:pt>
              </c:strCache>
            </c:strRef>
          </c:cat>
          <c:val>
            <c:numRef>
              <c:f>'Segment Charts'!$B$2:$J$2</c:f>
              <c:numCache>
                <c:formatCode>General</c:formatCode>
                <c:ptCount val="9"/>
                <c:pt idx="0">
                  <c:v>35</c:v>
                </c:pt>
                <c:pt idx="1">
                  <c:v>26</c:v>
                </c:pt>
                <c:pt idx="2">
                  <c:v>20</c:v>
                </c:pt>
                <c:pt idx="3">
                  <c:v>21</c:v>
                </c:pt>
                <c:pt idx="4">
                  <c:v>26</c:v>
                </c:pt>
                <c:pt idx="5">
                  <c:v>19</c:v>
                </c:pt>
                <c:pt idx="6">
                  <c:v>15</c:v>
                </c:pt>
                <c:pt idx="7">
                  <c:v>26</c:v>
                </c:pt>
                <c:pt idx="8">
                  <c:v>21</c:v>
                </c:pt>
              </c:numCache>
            </c:numRef>
          </c:val>
          <c:extLst>
            <c:ext xmlns:c16="http://schemas.microsoft.com/office/drawing/2014/chart" uri="{C3380CC4-5D6E-409C-BE32-E72D297353CC}">
              <c16:uniqueId val="{00000000-1A48-4D3F-8195-CD68151F1AFA}"/>
            </c:ext>
          </c:extLst>
        </c:ser>
        <c:ser>
          <c:idx val="1"/>
          <c:order val="1"/>
          <c:tx>
            <c:strRef>
              <c:f>'Segment Charts'!$A$3</c:f>
              <c:strCache>
                <c:ptCount val="1"/>
                <c:pt idx="0">
                  <c:v>Residential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3-26C4-4888-966D-A354DB63777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5-26C4-4888-966D-A354DB63777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7-26C4-4888-966D-A354DB63777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9-26C4-4888-966D-A354DB63777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B-26C4-4888-966D-A354DB63777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1D-26C4-4888-966D-A354DB63777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1F-26C4-4888-966D-A354DB63777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21-26C4-4888-966D-A354DB637777}"/>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23-26C4-4888-966D-A354DB637777}"/>
              </c:ext>
            </c:extLst>
          </c:dPt>
          <c:cat>
            <c:strRef>
              <c:f>'Segment Charts'!$B$1:$J$1</c:f>
              <c:strCache>
                <c:ptCount val="9"/>
                <c:pt idx="0">
                  <c:v>Skull</c:v>
                </c:pt>
                <c:pt idx="1">
                  <c:v>Teeth</c:v>
                </c:pt>
                <c:pt idx="2">
                  <c:v>Spine</c:v>
                </c:pt>
                <c:pt idx="3">
                  <c:v>Thorax</c:v>
                </c:pt>
                <c:pt idx="4">
                  <c:v>Upper Limbs</c:v>
                </c:pt>
                <c:pt idx="5">
                  <c:v>Upper Extremities</c:v>
                </c:pt>
                <c:pt idx="6">
                  <c:v>Pelvis</c:v>
                </c:pt>
                <c:pt idx="7">
                  <c:v>Lower Limbs</c:v>
                </c:pt>
                <c:pt idx="8">
                  <c:v>Lower Extremities</c:v>
                </c:pt>
              </c:strCache>
            </c:strRef>
          </c:cat>
          <c:val>
            <c:numRef>
              <c:f>'Segment Charts'!$B$3:$J$3</c:f>
              <c:numCache>
                <c:formatCode>General</c:formatCode>
                <c:ptCount val="9"/>
                <c:pt idx="0">
                  <c:v>16</c:v>
                </c:pt>
                <c:pt idx="1">
                  <c:v>23</c:v>
                </c:pt>
                <c:pt idx="2">
                  <c:v>1</c:v>
                </c:pt>
                <c:pt idx="3">
                  <c:v>2</c:v>
                </c:pt>
                <c:pt idx="4">
                  <c:v>9</c:v>
                </c:pt>
                <c:pt idx="5">
                  <c:v>1</c:v>
                </c:pt>
                <c:pt idx="6">
                  <c:v>2</c:v>
                </c:pt>
                <c:pt idx="7">
                  <c:v>9</c:v>
                </c:pt>
                <c:pt idx="8">
                  <c:v>2</c:v>
                </c:pt>
              </c:numCache>
            </c:numRef>
          </c:val>
          <c:extLst>
            <c:ext xmlns:c16="http://schemas.microsoft.com/office/drawing/2014/chart" uri="{C3380CC4-5D6E-409C-BE32-E72D297353CC}">
              <c16:uniqueId val="{00000001-1A48-4D3F-8195-CD68151F1AFA}"/>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1"/>
          <c:order val="1"/>
          <c:tx>
            <c:strRef>
              <c:f>'Segment Charts'!$A$3</c:f>
              <c:strCache>
                <c:ptCount val="1"/>
                <c:pt idx="0">
                  <c:v>Residential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A5C-4FA1-8714-B0D3D991129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A5C-4FA1-8714-B0D3D991129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A5C-4FA1-8714-B0D3D991129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A5C-4FA1-8714-B0D3D9911298}"/>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5A5C-4FA1-8714-B0D3D9911298}"/>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5A5C-4FA1-8714-B0D3D9911298}"/>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5A5C-4FA1-8714-B0D3D9911298}"/>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5A5C-4FA1-8714-B0D3D9911298}"/>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5A5C-4FA1-8714-B0D3D9911298}"/>
              </c:ext>
            </c:extLst>
          </c:dPt>
          <c:cat>
            <c:strRef>
              <c:f>'Segment Charts'!$B$1:$J$1</c:f>
              <c:strCache>
                <c:ptCount val="9"/>
                <c:pt idx="0">
                  <c:v>Skull</c:v>
                </c:pt>
                <c:pt idx="1">
                  <c:v>Teeth</c:v>
                </c:pt>
                <c:pt idx="2">
                  <c:v>Spine</c:v>
                </c:pt>
                <c:pt idx="3">
                  <c:v>Thorax</c:v>
                </c:pt>
                <c:pt idx="4">
                  <c:v>Upper Limbs</c:v>
                </c:pt>
                <c:pt idx="5">
                  <c:v>Upper Extremities</c:v>
                </c:pt>
                <c:pt idx="6">
                  <c:v>Pelvis</c:v>
                </c:pt>
                <c:pt idx="7">
                  <c:v>Lower Limbs</c:v>
                </c:pt>
                <c:pt idx="8">
                  <c:v>Lower Extremities</c:v>
                </c:pt>
              </c:strCache>
            </c:strRef>
          </c:cat>
          <c:val>
            <c:numRef>
              <c:f>'Segment Charts'!$B$3:$J$3</c:f>
              <c:numCache>
                <c:formatCode>General</c:formatCode>
                <c:ptCount val="9"/>
                <c:pt idx="0">
                  <c:v>16</c:v>
                </c:pt>
                <c:pt idx="1">
                  <c:v>23</c:v>
                </c:pt>
                <c:pt idx="2">
                  <c:v>1</c:v>
                </c:pt>
                <c:pt idx="3">
                  <c:v>2</c:v>
                </c:pt>
                <c:pt idx="4">
                  <c:v>9</c:v>
                </c:pt>
                <c:pt idx="5">
                  <c:v>1</c:v>
                </c:pt>
                <c:pt idx="6">
                  <c:v>2</c:v>
                </c:pt>
                <c:pt idx="7">
                  <c:v>9</c:v>
                </c:pt>
                <c:pt idx="8">
                  <c:v>2</c:v>
                </c:pt>
              </c:numCache>
            </c:numRef>
          </c:val>
          <c:extLst>
            <c:ext xmlns:c16="http://schemas.microsoft.com/office/drawing/2014/chart" uri="{C3380CC4-5D6E-409C-BE32-E72D297353CC}">
              <c16:uniqueId val="{00000001-C65D-4C2D-9D0F-09C24769F2BB}"/>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'Segment Charts'!$A$2</c15:sqref>
                        </c15:formulaRef>
                      </c:ext>
                    </c:extLst>
                    <c:strCache>
                      <c:ptCount val="1"/>
                      <c:pt idx="0">
                        <c:v>Monumental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3-5A5C-4FA1-8714-B0D3D991129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5-5A5C-4FA1-8714-B0D3D991129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7-5A5C-4FA1-8714-B0D3D991129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9-5A5C-4FA1-8714-B0D3D9911298}"/>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B-5A5C-4FA1-8714-B0D3D9911298}"/>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1D-5A5C-4FA1-8714-B0D3D9911298}"/>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1F-5A5C-4FA1-8714-B0D3D9911298}"/>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21-5A5C-4FA1-8714-B0D3D9911298}"/>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23-5A5C-4FA1-8714-B0D3D9911298}"/>
                    </c:ext>
                  </c:extLst>
                </c:dPt>
                <c:cat>
                  <c:strRef>
                    <c:extLst>
                      <c:ext uri="{02D57815-91ED-43cb-92C2-25804820EDAC}">
                        <c15:formulaRef>
                          <c15:sqref>'Segment Charts'!$B$1:$J$1</c15:sqref>
                        </c15:formulaRef>
                      </c:ext>
                    </c:extLst>
                    <c:strCache>
                      <c:ptCount val="9"/>
                      <c:pt idx="0">
                        <c:v>Skull</c:v>
                      </c:pt>
                      <c:pt idx="1">
                        <c:v>Teeth</c:v>
                      </c:pt>
                      <c:pt idx="2">
                        <c:v>Spine</c:v>
                      </c:pt>
                      <c:pt idx="3">
                        <c:v>Thorax</c:v>
                      </c:pt>
                      <c:pt idx="4">
                        <c:v>Upper Limbs</c:v>
                      </c:pt>
                      <c:pt idx="5">
                        <c:v>Upper Extremities</c:v>
                      </c:pt>
                      <c:pt idx="6">
                        <c:v>Pelvis</c:v>
                      </c:pt>
                      <c:pt idx="7">
                        <c:v>Lower Limbs</c:v>
                      </c:pt>
                      <c:pt idx="8">
                        <c:v>Lower Extremities</c:v>
                      </c:pt>
                    </c:strCache>
                  </c:strRef>
                </c:cat>
                <c:val>
                  <c:numRef>
                    <c:extLst>
                      <c:ext uri="{02D57815-91ED-43cb-92C2-25804820EDAC}">
                        <c15:formulaRef>
                          <c15:sqref>'Segment Charts'!$B$2:$J$2</c15:sqref>
                        </c15:formulaRef>
                      </c:ext>
                    </c:extLst>
                    <c:numCache>
                      <c:formatCode>General</c:formatCode>
                      <c:ptCount val="9"/>
                      <c:pt idx="0">
                        <c:v>35</c:v>
                      </c:pt>
                      <c:pt idx="1">
                        <c:v>26</c:v>
                      </c:pt>
                      <c:pt idx="2">
                        <c:v>20</c:v>
                      </c:pt>
                      <c:pt idx="3">
                        <c:v>21</c:v>
                      </c:pt>
                      <c:pt idx="4">
                        <c:v>26</c:v>
                      </c:pt>
                      <c:pt idx="5">
                        <c:v>19</c:v>
                      </c:pt>
                      <c:pt idx="6">
                        <c:v>15</c:v>
                      </c:pt>
                      <c:pt idx="7">
                        <c:v>26</c:v>
                      </c:pt>
                      <c:pt idx="8">
                        <c:v>21</c:v>
                      </c:pt>
                    </c:numCache>
                  </c:numRef>
                </c:val>
                <c:extLst>
                  <c:ext xmlns:c16="http://schemas.microsoft.com/office/drawing/2014/chart" uri="{C3380CC4-5D6E-409C-BE32-E72D297353CC}">
                    <c16:uniqueId val="{00000000-C65D-4C2D-9D0F-09C24769F2BB}"/>
                  </c:ext>
                </c:extLst>
              </c15:ser>
            </c15:filteredPieSeries>
          </c:ext>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Body Segment</a:t>
            </a:r>
            <a:r>
              <a:rPr lang="en-US" baseline="0"/>
              <a:t> Representation</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'Segment Charts'!$B$20</c:f>
              <c:strCache>
                <c:ptCount val="1"/>
                <c:pt idx="0">
                  <c:v>Skull Only</c:v>
                </c:pt>
              </c:strCache>
            </c:strRef>
          </c:tx>
          <c:spPr>
            <a:solidFill>
              <a:schemeClr val="accent1"/>
            </a:solidFill>
            <a:ln>
              <a:noFill/>
            </a:ln>
            <a:effectLst/>
          </c:spPr>
          <c:invertIfNegative val="0"/>
          <c:cat>
            <c:strRef>
              <c:f>'Segment Charts'!$A$21:$A$22</c:f>
              <c:strCache>
                <c:ptCount val="2"/>
                <c:pt idx="0">
                  <c:v>Monumental</c:v>
                </c:pt>
                <c:pt idx="1">
                  <c:v>Residential</c:v>
                </c:pt>
              </c:strCache>
            </c:strRef>
          </c:cat>
          <c:val>
            <c:numRef>
              <c:f>'Segment Charts'!$B$21:$B$22</c:f>
              <c:numCache>
                <c:formatCode>General</c:formatCode>
                <c:ptCount val="2"/>
                <c:pt idx="0">
                  <c:v>6</c:v>
                </c:pt>
                <c:pt idx="1">
                  <c:v>6</c:v>
                </c:pt>
              </c:numCache>
            </c:numRef>
          </c:val>
          <c:extLst>
            <c:ext xmlns:c16="http://schemas.microsoft.com/office/drawing/2014/chart" uri="{C3380CC4-5D6E-409C-BE32-E72D297353CC}">
              <c16:uniqueId val="{00000000-6B50-49ED-A7DA-38D8B075A593}"/>
            </c:ext>
          </c:extLst>
        </c:ser>
        <c:ser>
          <c:idx val="1"/>
          <c:order val="1"/>
          <c:tx>
            <c:strRef>
              <c:f>'Segment Charts'!$C$20</c:f>
              <c:strCache>
                <c:ptCount val="1"/>
                <c:pt idx="0">
                  <c:v>Teeth Only</c:v>
                </c:pt>
              </c:strCache>
            </c:strRef>
          </c:tx>
          <c:spPr>
            <a:solidFill>
              <a:schemeClr val="accent2"/>
            </a:solidFill>
            <a:ln>
              <a:noFill/>
            </a:ln>
            <a:effectLst/>
          </c:spPr>
          <c:invertIfNegative val="0"/>
          <c:cat>
            <c:strRef>
              <c:f>'Segment Charts'!$A$21:$A$22</c:f>
              <c:strCache>
                <c:ptCount val="2"/>
                <c:pt idx="0">
                  <c:v>Monumental</c:v>
                </c:pt>
                <c:pt idx="1">
                  <c:v>Residential</c:v>
                </c:pt>
              </c:strCache>
            </c:strRef>
          </c:cat>
          <c:val>
            <c:numRef>
              <c:f>'Segment Charts'!$C$21:$C$22</c:f>
              <c:numCache>
                <c:formatCode>General</c:formatCode>
                <c:ptCount val="2"/>
                <c:pt idx="0">
                  <c:v>2</c:v>
                </c:pt>
                <c:pt idx="1">
                  <c:v>6</c:v>
                </c:pt>
              </c:numCache>
            </c:numRef>
          </c:val>
          <c:extLst>
            <c:ext xmlns:c16="http://schemas.microsoft.com/office/drawing/2014/chart" uri="{C3380CC4-5D6E-409C-BE32-E72D297353CC}">
              <c16:uniqueId val="{00000001-6B50-49ED-A7DA-38D8B075A593}"/>
            </c:ext>
          </c:extLst>
        </c:ser>
        <c:ser>
          <c:idx val="2"/>
          <c:order val="2"/>
          <c:tx>
            <c:strRef>
              <c:f>'Segment Charts'!$D$20</c:f>
              <c:strCache>
                <c:ptCount val="1"/>
                <c:pt idx="0">
                  <c:v>Skull and Long Bones</c:v>
                </c:pt>
              </c:strCache>
            </c:strRef>
          </c:tx>
          <c:spPr>
            <a:solidFill>
              <a:schemeClr val="accent3"/>
            </a:solidFill>
            <a:ln>
              <a:noFill/>
            </a:ln>
            <a:effectLst/>
          </c:spPr>
          <c:invertIfNegative val="0"/>
          <c:cat>
            <c:strRef>
              <c:f>'Segment Charts'!$A$21:$A$22</c:f>
              <c:strCache>
                <c:ptCount val="2"/>
                <c:pt idx="0">
                  <c:v>Monumental</c:v>
                </c:pt>
                <c:pt idx="1">
                  <c:v>Residential</c:v>
                </c:pt>
              </c:strCache>
            </c:strRef>
          </c:cat>
          <c:val>
            <c:numRef>
              <c:f>'Segment Charts'!$D$21:$D$22</c:f>
              <c:numCache>
                <c:formatCode>General</c:formatCode>
                <c:ptCount val="2"/>
                <c:pt idx="0">
                  <c:v>6</c:v>
                </c:pt>
                <c:pt idx="1">
                  <c:v>7</c:v>
                </c:pt>
              </c:numCache>
            </c:numRef>
          </c:val>
          <c:extLst>
            <c:ext xmlns:c16="http://schemas.microsoft.com/office/drawing/2014/chart" uri="{C3380CC4-5D6E-409C-BE32-E72D297353CC}">
              <c16:uniqueId val="{00000002-6B50-49ED-A7DA-38D8B075A593}"/>
            </c:ext>
          </c:extLst>
        </c:ser>
        <c:ser>
          <c:idx val="3"/>
          <c:order val="3"/>
          <c:tx>
            <c:strRef>
              <c:f>'Segment Charts'!$E$20</c:f>
              <c:strCache>
                <c:ptCount val="1"/>
                <c:pt idx="0">
                  <c:v>Skull, Long Bones, and Extremities</c:v>
                </c:pt>
              </c:strCache>
            </c:strRef>
          </c:tx>
          <c:spPr>
            <a:solidFill>
              <a:schemeClr val="accent4"/>
            </a:solidFill>
            <a:ln>
              <a:noFill/>
            </a:ln>
            <a:effectLst/>
          </c:spPr>
          <c:invertIfNegative val="0"/>
          <c:cat>
            <c:strRef>
              <c:f>'Segment Charts'!$A$21:$A$22</c:f>
              <c:strCache>
                <c:ptCount val="2"/>
                <c:pt idx="0">
                  <c:v>Monumental</c:v>
                </c:pt>
                <c:pt idx="1">
                  <c:v>Residential</c:v>
                </c:pt>
              </c:strCache>
            </c:strRef>
          </c:cat>
          <c:val>
            <c:numRef>
              <c:f>'Segment Charts'!$E$21:$E$22</c:f>
              <c:numCache>
                <c:formatCode>General</c:formatCode>
                <c:ptCount val="2"/>
                <c:pt idx="0">
                  <c:v>2</c:v>
                </c:pt>
                <c:pt idx="1">
                  <c:v>2</c:v>
                </c:pt>
              </c:numCache>
            </c:numRef>
          </c:val>
          <c:extLst>
            <c:ext xmlns:c16="http://schemas.microsoft.com/office/drawing/2014/chart" uri="{C3380CC4-5D6E-409C-BE32-E72D297353CC}">
              <c16:uniqueId val="{00000003-6B50-49ED-A7DA-38D8B075A593}"/>
            </c:ext>
          </c:extLst>
        </c:ser>
        <c:ser>
          <c:idx val="4"/>
          <c:order val="4"/>
          <c:tx>
            <c:strRef>
              <c:f>'Segment Charts'!$F$20</c:f>
              <c:strCache>
                <c:ptCount val="1"/>
                <c:pt idx="0">
                  <c:v>Full Body</c:v>
                </c:pt>
              </c:strCache>
            </c:strRef>
          </c:tx>
          <c:spPr>
            <a:solidFill>
              <a:schemeClr val="accent5"/>
            </a:solidFill>
            <a:ln>
              <a:noFill/>
            </a:ln>
            <a:effectLst/>
          </c:spPr>
          <c:invertIfNegative val="0"/>
          <c:cat>
            <c:strRef>
              <c:f>'Segment Charts'!$A$21:$A$22</c:f>
              <c:strCache>
                <c:ptCount val="2"/>
                <c:pt idx="0">
                  <c:v>Monumental</c:v>
                </c:pt>
                <c:pt idx="1">
                  <c:v>Residential</c:v>
                </c:pt>
              </c:strCache>
            </c:strRef>
          </c:cat>
          <c:val>
            <c:numRef>
              <c:f>'Segment Charts'!$F$21:$F$22</c:f>
              <c:numCache>
                <c:formatCode>General</c:formatCode>
                <c:ptCount val="2"/>
                <c:pt idx="0">
                  <c:v>24</c:v>
                </c:pt>
                <c:pt idx="1">
                  <c:v>3</c:v>
                </c:pt>
              </c:numCache>
            </c:numRef>
          </c:val>
          <c:extLst>
            <c:ext xmlns:c16="http://schemas.microsoft.com/office/drawing/2014/chart" uri="{C3380CC4-5D6E-409C-BE32-E72D297353CC}">
              <c16:uniqueId val="{00000004-6B50-49ED-A7DA-38D8B075A593}"/>
            </c:ext>
          </c:extLst>
        </c:ser>
        <c:dLbls>
          <c:showLegendKey val="0"/>
          <c:showVal val="0"/>
          <c:showCatName val="0"/>
          <c:showSerName val="0"/>
          <c:showPercent val="0"/>
          <c:showBubbleSize val="0"/>
        </c:dLbls>
        <c:gapWidth val="150"/>
        <c:overlap val="100"/>
        <c:axId val="1431187215"/>
        <c:axId val="898565647"/>
      </c:barChart>
      <c:catAx>
        <c:axId val="143118721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8565647"/>
        <c:crosses val="autoZero"/>
        <c:auto val="1"/>
        <c:lblAlgn val="ctr"/>
        <c:lblOffset val="100"/>
        <c:noMultiLvlLbl val="0"/>
      </c:catAx>
      <c:valAx>
        <c:axId val="89856564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11872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Human-Caused</a:t>
            </a:r>
            <a:r>
              <a:rPr lang="en-US" baseline="0"/>
              <a:t> Damage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'Violence Chart'!$B$5</c:f>
              <c:strCache>
                <c:ptCount val="1"/>
                <c:pt idx="0">
                  <c:v>Bites</c:v>
                </c:pt>
              </c:strCache>
            </c:strRef>
          </c:tx>
          <c:spPr>
            <a:solidFill>
              <a:schemeClr val="accent1"/>
            </a:solidFill>
            <a:ln>
              <a:noFill/>
            </a:ln>
            <a:effectLst/>
          </c:spPr>
          <c:invertIfNegative val="0"/>
          <c:cat>
            <c:strRef>
              <c:f>'Violence Chart'!$A$6:$A$7</c:f>
              <c:strCache>
                <c:ptCount val="2"/>
                <c:pt idx="0">
                  <c:v>Monumental</c:v>
                </c:pt>
                <c:pt idx="1">
                  <c:v>Residential</c:v>
                </c:pt>
              </c:strCache>
            </c:strRef>
          </c:cat>
          <c:val>
            <c:numRef>
              <c:f>'Violence Chart'!$B$6:$B$7</c:f>
              <c:numCache>
                <c:formatCode>General</c:formatCode>
                <c:ptCount val="2"/>
                <c:pt idx="0">
                  <c:v>37</c:v>
                </c:pt>
                <c:pt idx="1">
                  <c:v>4</c:v>
                </c:pt>
              </c:numCache>
            </c:numRef>
          </c:val>
          <c:extLst>
            <c:ext xmlns:c16="http://schemas.microsoft.com/office/drawing/2014/chart" uri="{C3380CC4-5D6E-409C-BE32-E72D297353CC}">
              <c16:uniqueId val="{00000000-C7C9-45D2-96A1-0A26A0AE8DAA}"/>
            </c:ext>
          </c:extLst>
        </c:ser>
        <c:ser>
          <c:idx val="1"/>
          <c:order val="1"/>
          <c:tx>
            <c:strRef>
              <c:f>'Violence Chart'!$C$5</c:f>
              <c:strCache>
                <c:ptCount val="1"/>
                <c:pt idx="0">
                  <c:v>Cuts</c:v>
                </c:pt>
              </c:strCache>
            </c:strRef>
          </c:tx>
          <c:spPr>
            <a:solidFill>
              <a:schemeClr val="accent2"/>
            </a:solidFill>
            <a:ln>
              <a:noFill/>
            </a:ln>
            <a:effectLst/>
          </c:spPr>
          <c:invertIfNegative val="0"/>
          <c:cat>
            <c:strRef>
              <c:f>'Violence Chart'!$A$6:$A$7</c:f>
              <c:strCache>
                <c:ptCount val="2"/>
                <c:pt idx="0">
                  <c:v>Monumental</c:v>
                </c:pt>
                <c:pt idx="1">
                  <c:v>Residential</c:v>
                </c:pt>
              </c:strCache>
            </c:strRef>
          </c:cat>
          <c:val>
            <c:numRef>
              <c:f>'Violence Chart'!$C$6:$C$7</c:f>
              <c:numCache>
                <c:formatCode>General</c:formatCode>
                <c:ptCount val="2"/>
                <c:pt idx="0">
                  <c:v>40</c:v>
                </c:pt>
                <c:pt idx="1">
                  <c:v>8</c:v>
                </c:pt>
              </c:numCache>
            </c:numRef>
          </c:val>
          <c:extLst>
            <c:ext xmlns:c16="http://schemas.microsoft.com/office/drawing/2014/chart" uri="{C3380CC4-5D6E-409C-BE32-E72D297353CC}">
              <c16:uniqueId val="{00000001-C7C9-45D2-96A1-0A26A0AE8DAA}"/>
            </c:ext>
          </c:extLst>
        </c:ser>
        <c:ser>
          <c:idx val="2"/>
          <c:order val="2"/>
          <c:tx>
            <c:strRef>
              <c:f>'Violence Chart'!$D$5</c:f>
              <c:strCache>
                <c:ptCount val="1"/>
                <c:pt idx="0">
                  <c:v>Oblique Fractures</c:v>
                </c:pt>
              </c:strCache>
            </c:strRef>
          </c:tx>
          <c:spPr>
            <a:solidFill>
              <a:schemeClr val="accent3"/>
            </a:solidFill>
            <a:ln>
              <a:noFill/>
            </a:ln>
            <a:effectLst/>
          </c:spPr>
          <c:invertIfNegative val="0"/>
          <c:cat>
            <c:strRef>
              <c:f>'Violence Chart'!$A$6:$A$7</c:f>
              <c:strCache>
                <c:ptCount val="2"/>
                <c:pt idx="0">
                  <c:v>Monumental</c:v>
                </c:pt>
                <c:pt idx="1">
                  <c:v>Residential</c:v>
                </c:pt>
              </c:strCache>
            </c:strRef>
          </c:cat>
          <c:val>
            <c:numRef>
              <c:f>'Violence Chart'!$D$6:$D$7</c:f>
              <c:numCache>
                <c:formatCode>General</c:formatCode>
                <c:ptCount val="2"/>
                <c:pt idx="0">
                  <c:v>45</c:v>
                </c:pt>
                <c:pt idx="1">
                  <c:v>4</c:v>
                </c:pt>
              </c:numCache>
            </c:numRef>
          </c:val>
          <c:extLst>
            <c:ext xmlns:c16="http://schemas.microsoft.com/office/drawing/2014/chart" uri="{C3380CC4-5D6E-409C-BE32-E72D297353CC}">
              <c16:uniqueId val="{00000002-C7C9-45D2-96A1-0A26A0AE8DAA}"/>
            </c:ext>
          </c:extLst>
        </c:ser>
        <c:ser>
          <c:idx val="3"/>
          <c:order val="3"/>
          <c:tx>
            <c:strRef>
              <c:f>'Violence Chart'!$E$5</c:f>
              <c:strCache>
                <c:ptCount val="1"/>
                <c:pt idx="0">
                  <c:v>Pot Polish</c:v>
                </c:pt>
              </c:strCache>
            </c:strRef>
          </c:tx>
          <c:spPr>
            <a:solidFill>
              <a:schemeClr val="accent4"/>
            </a:solidFill>
            <a:ln>
              <a:noFill/>
            </a:ln>
            <a:effectLst/>
          </c:spPr>
          <c:invertIfNegative val="0"/>
          <c:cat>
            <c:strRef>
              <c:f>'Violence Chart'!$A$6:$A$7</c:f>
              <c:strCache>
                <c:ptCount val="2"/>
                <c:pt idx="0">
                  <c:v>Monumental</c:v>
                </c:pt>
                <c:pt idx="1">
                  <c:v>Residential</c:v>
                </c:pt>
              </c:strCache>
            </c:strRef>
          </c:cat>
          <c:val>
            <c:numRef>
              <c:f>'Violence Chart'!$E$6:$E$7</c:f>
              <c:numCache>
                <c:formatCode>General</c:formatCode>
                <c:ptCount val="2"/>
                <c:pt idx="0">
                  <c:v>10</c:v>
                </c:pt>
                <c:pt idx="1">
                  <c:v>0</c:v>
                </c:pt>
              </c:numCache>
            </c:numRef>
          </c:val>
          <c:extLst>
            <c:ext xmlns:c16="http://schemas.microsoft.com/office/drawing/2014/chart" uri="{C3380CC4-5D6E-409C-BE32-E72D297353CC}">
              <c16:uniqueId val="{00000003-C7C9-45D2-96A1-0A26A0AE8DAA}"/>
            </c:ext>
          </c:extLst>
        </c:ser>
        <c:ser>
          <c:idx val="4"/>
          <c:order val="4"/>
          <c:tx>
            <c:strRef>
              <c:f>'Violence Chart'!$F$5</c:f>
              <c:strCache>
                <c:ptCount val="1"/>
                <c:pt idx="0">
                  <c:v>Weapons</c:v>
                </c:pt>
              </c:strCache>
            </c:strRef>
          </c:tx>
          <c:spPr>
            <a:solidFill>
              <a:schemeClr val="accent5"/>
            </a:solidFill>
            <a:ln>
              <a:noFill/>
            </a:ln>
            <a:effectLst/>
          </c:spPr>
          <c:invertIfNegative val="0"/>
          <c:cat>
            <c:strRef>
              <c:f>'Violence Chart'!$A$6:$A$7</c:f>
              <c:strCache>
                <c:ptCount val="2"/>
                <c:pt idx="0">
                  <c:v>Monumental</c:v>
                </c:pt>
                <c:pt idx="1">
                  <c:v>Residential</c:v>
                </c:pt>
              </c:strCache>
            </c:strRef>
          </c:cat>
          <c:val>
            <c:numRef>
              <c:f>'Violence Chart'!$F$6:$F$7</c:f>
              <c:numCache>
                <c:formatCode>General</c:formatCode>
                <c:ptCount val="2"/>
                <c:pt idx="0">
                  <c:v>20</c:v>
                </c:pt>
                <c:pt idx="1">
                  <c:v>4</c:v>
                </c:pt>
              </c:numCache>
            </c:numRef>
          </c:val>
          <c:extLst>
            <c:ext xmlns:c16="http://schemas.microsoft.com/office/drawing/2014/chart" uri="{C3380CC4-5D6E-409C-BE32-E72D297353CC}">
              <c16:uniqueId val="{00000004-C7C9-45D2-96A1-0A26A0AE8DAA}"/>
            </c:ext>
          </c:extLst>
        </c:ser>
        <c:dLbls>
          <c:showLegendKey val="0"/>
          <c:showVal val="0"/>
          <c:showCatName val="0"/>
          <c:showSerName val="0"/>
          <c:showPercent val="0"/>
          <c:showBubbleSize val="0"/>
        </c:dLbls>
        <c:gapWidth val="219"/>
        <c:overlap val="-27"/>
        <c:axId val="1324306671"/>
        <c:axId val="1185410031"/>
      </c:barChart>
      <c:catAx>
        <c:axId val="1324306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5410031"/>
        <c:crosses val="autoZero"/>
        <c:auto val="1"/>
        <c:lblAlgn val="ctr"/>
        <c:lblOffset val="100"/>
        <c:noMultiLvlLbl val="0"/>
      </c:catAx>
      <c:valAx>
        <c:axId val="118541003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43066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'Burning Chart'!$I$1</c:f>
              <c:strCache>
                <c:ptCount val="1"/>
                <c:pt idx="0">
                  <c:v>None</c:v>
                </c:pt>
              </c:strCache>
            </c:strRef>
          </c:tx>
          <c:spPr>
            <a:solidFill>
              <a:schemeClr val="accent1"/>
            </a:solidFill>
            <a:ln>
              <a:noFill/>
            </a:ln>
            <a:effectLst/>
          </c:spPr>
          <c:invertIfNegative val="0"/>
          <c:cat>
            <c:strRef>
              <c:f>'Burning Chart'!$H$2:$H$3</c:f>
              <c:strCache>
                <c:ptCount val="2"/>
                <c:pt idx="0">
                  <c:v>Monumental</c:v>
                </c:pt>
                <c:pt idx="1">
                  <c:v>Residential</c:v>
                </c:pt>
              </c:strCache>
            </c:strRef>
          </c:cat>
          <c:val>
            <c:numRef>
              <c:f>'Burning Chart'!$I$2:$I$3</c:f>
              <c:numCache>
                <c:formatCode>General</c:formatCode>
                <c:ptCount val="2"/>
                <c:pt idx="0">
                  <c:v>10</c:v>
                </c:pt>
                <c:pt idx="1">
                  <c:v>22</c:v>
                </c:pt>
              </c:numCache>
            </c:numRef>
          </c:val>
          <c:extLst>
            <c:ext xmlns:c16="http://schemas.microsoft.com/office/drawing/2014/chart" uri="{C3380CC4-5D6E-409C-BE32-E72D297353CC}">
              <c16:uniqueId val="{00000000-A01A-4594-8EB4-DC3494055975}"/>
            </c:ext>
          </c:extLst>
        </c:ser>
        <c:ser>
          <c:idx val="1"/>
          <c:order val="1"/>
          <c:tx>
            <c:strRef>
              <c:f>'Burning Chart'!$J$1</c:f>
              <c:strCache>
                <c:ptCount val="1"/>
                <c:pt idx="0">
                  <c:v>Limited</c:v>
                </c:pt>
              </c:strCache>
            </c:strRef>
          </c:tx>
          <c:spPr>
            <a:solidFill>
              <a:schemeClr val="accent2"/>
            </a:solidFill>
            <a:ln>
              <a:noFill/>
            </a:ln>
            <a:effectLst/>
          </c:spPr>
          <c:invertIfNegative val="0"/>
          <c:cat>
            <c:strRef>
              <c:f>'Burning Chart'!$H$2:$H$3</c:f>
              <c:strCache>
                <c:ptCount val="2"/>
                <c:pt idx="0">
                  <c:v>Monumental</c:v>
                </c:pt>
                <c:pt idx="1">
                  <c:v>Residential</c:v>
                </c:pt>
              </c:strCache>
            </c:strRef>
          </c:cat>
          <c:val>
            <c:numRef>
              <c:f>'Burning Chart'!$J$2:$J$3</c:f>
              <c:numCache>
                <c:formatCode>General</c:formatCode>
                <c:ptCount val="2"/>
                <c:pt idx="0">
                  <c:v>4</c:v>
                </c:pt>
                <c:pt idx="1">
                  <c:v>2</c:v>
                </c:pt>
              </c:numCache>
            </c:numRef>
          </c:val>
          <c:extLst>
            <c:ext xmlns:c16="http://schemas.microsoft.com/office/drawing/2014/chart" uri="{C3380CC4-5D6E-409C-BE32-E72D297353CC}">
              <c16:uniqueId val="{00000001-A01A-4594-8EB4-DC3494055975}"/>
            </c:ext>
          </c:extLst>
        </c:ser>
        <c:ser>
          <c:idx val="2"/>
          <c:order val="2"/>
          <c:tx>
            <c:strRef>
              <c:f>'Burning Chart'!$K$1</c:f>
              <c:strCache>
                <c:ptCount val="1"/>
                <c:pt idx="0">
                  <c:v>Variable</c:v>
                </c:pt>
              </c:strCache>
            </c:strRef>
          </c:tx>
          <c:spPr>
            <a:solidFill>
              <a:schemeClr val="accent3"/>
            </a:solidFill>
            <a:ln>
              <a:noFill/>
            </a:ln>
            <a:effectLst/>
          </c:spPr>
          <c:invertIfNegative val="0"/>
          <c:cat>
            <c:strRef>
              <c:f>'Burning Chart'!$H$2:$H$3</c:f>
              <c:strCache>
                <c:ptCount val="2"/>
                <c:pt idx="0">
                  <c:v>Monumental</c:v>
                </c:pt>
                <c:pt idx="1">
                  <c:v>Residential</c:v>
                </c:pt>
              </c:strCache>
            </c:strRef>
          </c:cat>
          <c:val>
            <c:numRef>
              <c:f>'Burning Chart'!$K$2:$K$3</c:f>
              <c:numCache>
                <c:formatCode>General</c:formatCode>
                <c:ptCount val="2"/>
                <c:pt idx="0">
                  <c:v>17</c:v>
                </c:pt>
                <c:pt idx="1">
                  <c:v>0</c:v>
                </c:pt>
              </c:numCache>
            </c:numRef>
          </c:val>
          <c:extLst>
            <c:ext xmlns:c16="http://schemas.microsoft.com/office/drawing/2014/chart" uri="{C3380CC4-5D6E-409C-BE32-E72D297353CC}">
              <c16:uniqueId val="{00000002-A01A-4594-8EB4-DC3494055975}"/>
            </c:ext>
          </c:extLst>
        </c:ser>
        <c:ser>
          <c:idx val="3"/>
          <c:order val="3"/>
          <c:tx>
            <c:strRef>
              <c:f>'Burning Chart'!$L$1</c:f>
              <c:strCache>
                <c:ptCount val="1"/>
                <c:pt idx="0">
                  <c:v>Extreme</c:v>
                </c:pt>
              </c:strCache>
            </c:strRef>
          </c:tx>
          <c:spPr>
            <a:solidFill>
              <a:schemeClr val="accent4"/>
            </a:solidFill>
            <a:ln>
              <a:noFill/>
            </a:ln>
            <a:effectLst/>
          </c:spPr>
          <c:invertIfNegative val="0"/>
          <c:cat>
            <c:strRef>
              <c:f>'Burning Chart'!$H$2:$H$3</c:f>
              <c:strCache>
                <c:ptCount val="2"/>
                <c:pt idx="0">
                  <c:v>Monumental</c:v>
                </c:pt>
                <c:pt idx="1">
                  <c:v>Residential</c:v>
                </c:pt>
              </c:strCache>
            </c:strRef>
          </c:cat>
          <c:val>
            <c:numRef>
              <c:f>'Burning Chart'!$L$2:$L$3</c:f>
              <c:numCache>
                <c:formatCode>General</c:formatCode>
                <c:ptCount val="2"/>
                <c:pt idx="0">
                  <c:v>9</c:v>
                </c:pt>
                <c:pt idx="1">
                  <c:v>0</c:v>
                </c:pt>
              </c:numCache>
            </c:numRef>
          </c:val>
          <c:extLst>
            <c:ext xmlns:c16="http://schemas.microsoft.com/office/drawing/2014/chart" uri="{C3380CC4-5D6E-409C-BE32-E72D297353CC}">
              <c16:uniqueId val="{00000003-A01A-4594-8EB4-DC3494055975}"/>
            </c:ext>
          </c:extLst>
        </c:ser>
        <c:dLbls>
          <c:showLegendKey val="0"/>
          <c:showVal val="0"/>
          <c:showCatName val="0"/>
          <c:showSerName val="0"/>
          <c:showPercent val="0"/>
          <c:showBubbleSize val="0"/>
        </c:dLbls>
        <c:gapWidth val="219"/>
        <c:overlap val="-27"/>
        <c:axId val="66992671"/>
        <c:axId val="2099049615"/>
      </c:barChart>
      <c:catAx>
        <c:axId val="66992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9049615"/>
        <c:crosses val="autoZero"/>
        <c:auto val="1"/>
        <c:lblAlgn val="ctr"/>
        <c:lblOffset val="100"/>
        <c:noMultiLvlLbl val="0"/>
      </c:catAx>
      <c:valAx>
        <c:axId val="209904961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9926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'Burning Chart'!$I$23</c:f>
              <c:strCache>
                <c:ptCount val="1"/>
                <c:pt idx="0">
                  <c:v>None</c:v>
                </c:pt>
              </c:strCache>
            </c:strRef>
          </c:tx>
          <c:spPr>
            <a:solidFill>
              <a:schemeClr val="accent1"/>
            </a:solidFill>
            <a:ln>
              <a:noFill/>
            </a:ln>
            <a:effectLst/>
          </c:spPr>
          <c:invertIfNegative val="0"/>
          <c:cat>
            <c:strRef>
              <c:f>'Burning Chart'!$H$24:$H$25</c:f>
              <c:strCache>
                <c:ptCount val="2"/>
                <c:pt idx="0">
                  <c:v>Monumental</c:v>
                </c:pt>
                <c:pt idx="1">
                  <c:v>Residential</c:v>
                </c:pt>
              </c:strCache>
            </c:strRef>
          </c:cat>
          <c:val>
            <c:numRef>
              <c:f>'Burning Chart'!$I$24:$I$25</c:f>
              <c:numCache>
                <c:formatCode>General</c:formatCode>
                <c:ptCount val="2"/>
                <c:pt idx="0">
                  <c:v>32</c:v>
                </c:pt>
                <c:pt idx="1">
                  <c:v>92</c:v>
                </c:pt>
              </c:numCache>
            </c:numRef>
          </c:val>
          <c:extLst>
            <c:ext xmlns:c16="http://schemas.microsoft.com/office/drawing/2014/chart" uri="{C3380CC4-5D6E-409C-BE32-E72D297353CC}">
              <c16:uniqueId val="{00000000-C6D8-4709-8C70-5D6DE248156B}"/>
            </c:ext>
          </c:extLst>
        </c:ser>
        <c:ser>
          <c:idx val="1"/>
          <c:order val="1"/>
          <c:tx>
            <c:strRef>
              <c:f>'Burning Chart'!$J$23</c:f>
              <c:strCache>
                <c:ptCount val="1"/>
                <c:pt idx="0">
                  <c:v>Limited</c:v>
                </c:pt>
              </c:strCache>
            </c:strRef>
          </c:tx>
          <c:spPr>
            <a:solidFill>
              <a:schemeClr val="accent2"/>
            </a:solidFill>
            <a:ln>
              <a:noFill/>
            </a:ln>
            <a:effectLst/>
          </c:spPr>
          <c:invertIfNegative val="0"/>
          <c:cat>
            <c:strRef>
              <c:f>'Burning Chart'!$H$24:$H$25</c:f>
              <c:strCache>
                <c:ptCount val="2"/>
                <c:pt idx="0">
                  <c:v>Monumental</c:v>
                </c:pt>
                <c:pt idx="1">
                  <c:v>Residential</c:v>
                </c:pt>
              </c:strCache>
            </c:strRef>
          </c:cat>
          <c:val>
            <c:numRef>
              <c:f>'Burning Chart'!$J$24:$J$25</c:f>
              <c:numCache>
                <c:formatCode>General</c:formatCode>
                <c:ptCount val="2"/>
                <c:pt idx="0">
                  <c:v>10</c:v>
                </c:pt>
                <c:pt idx="1">
                  <c:v>8</c:v>
                </c:pt>
              </c:numCache>
            </c:numRef>
          </c:val>
          <c:extLst>
            <c:ext xmlns:c16="http://schemas.microsoft.com/office/drawing/2014/chart" uri="{C3380CC4-5D6E-409C-BE32-E72D297353CC}">
              <c16:uniqueId val="{00000001-C6D8-4709-8C70-5D6DE248156B}"/>
            </c:ext>
          </c:extLst>
        </c:ser>
        <c:ser>
          <c:idx val="2"/>
          <c:order val="2"/>
          <c:tx>
            <c:strRef>
              <c:f>'Burning Chart'!$K$23</c:f>
              <c:strCache>
                <c:ptCount val="1"/>
                <c:pt idx="0">
                  <c:v>Variable</c:v>
                </c:pt>
              </c:strCache>
            </c:strRef>
          </c:tx>
          <c:spPr>
            <a:solidFill>
              <a:schemeClr val="accent3"/>
            </a:solidFill>
            <a:ln>
              <a:noFill/>
            </a:ln>
            <a:effectLst/>
          </c:spPr>
          <c:invertIfNegative val="0"/>
          <c:cat>
            <c:strRef>
              <c:f>'Burning Chart'!$H$24:$H$25</c:f>
              <c:strCache>
                <c:ptCount val="2"/>
                <c:pt idx="0">
                  <c:v>Monumental</c:v>
                </c:pt>
                <c:pt idx="1">
                  <c:v>Residential</c:v>
                </c:pt>
              </c:strCache>
            </c:strRef>
          </c:cat>
          <c:val>
            <c:numRef>
              <c:f>'Burning Chart'!$K$24:$K$25</c:f>
              <c:numCache>
                <c:formatCode>General</c:formatCode>
                <c:ptCount val="2"/>
                <c:pt idx="0">
                  <c:v>34</c:v>
                </c:pt>
                <c:pt idx="1">
                  <c:v>0</c:v>
                </c:pt>
              </c:numCache>
            </c:numRef>
          </c:val>
          <c:extLst>
            <c:ext xmlns:c16="http://schemas.microsoft.com/office/drawing/2014/chart" uri="{C3380CC4-5D6E-409C-BE32-E72D297353CC}">
              <c16:uniqueId val="{00000002-C6D8-4709-8C70-5D6DE248156B}"/>
            </c:ext>
          </c:extLst>
        </c:ser>
        <c:ser>
          <c:idx val="3"/>
          <c:order val="3"/>
          <c:tx>
            <c:strRef>
              <c:f>'Burning Chart'!$L$23</c:f>
              <c:strCache>
                <c:ptCount val="1"/>
                <c:pt idx="0">
                  <c:v>Extreme</c:v>
                </c:pt>
              </c:strCache>
            </c:strRef>
          </c:tx>
          <c:spPr>
            <a:solidFill>
              <a:schemeClr val="accent4"/>
            </a:solidFill>
            <a:ln>
              <a:noFill/>
            </a:ln>
            <a:effectLst/>
          </c:spPr>
          <c:invertIfNegative val="0"/>
          <c:cat>
            <c:strRef>
              <c:f>'Burning Chart'!$H$24:$H$25</c:f>
              <c:strCache>
                <c:ptCount val="2"/>
                <c:pt idx="0">
                  <c:v>Monumental</c:v>
                </c:pt>
                <c:pt idx="1">
                  <c:v>Residential</c:v>
                </c:pt>
              </c:strCache>
            </c:strRef>
          </c:cat>
          <c:val>
            <c:numRef>
              <c:f>'Burning Chart'!$L$24:$L$25</c:f>
              <c:numCache>
                <c:formatCode>General</c:formatCode>
                <c:ptCount val="2"/>
                <c:pt idx="0">
                  <c:v>24</c:v>
                </c:pt>
                <c:pt idx="1">
                  <c:v>0</c:v>
                </c:pt>
              </c:numCache>
            </c:numRef>
          </c:val>
          <c:extLst>
            <c:ext xmlns:c16="http://schemas.microsoft.com/office/drawing/2014/chart" uri="{C3380CC4-5D6E-409C-BE32-E72D297353CC}">
              <c16:uniqueId val="{00000003-C6D8-4709-8C70-5D6DE248156B}"/>
            </c:ext>
          </c:extLst>
        </c:ser>
        <c:dLbls>
          <c:showLegendKey val="0"/>
          <c:showVal val="0"/>
          <c:showCatName val="0"/>
          <c:showSerName val="0"/>
          <c:showPercent val="0"/>
          <c:showBubbleSize val="0"/>
        </c:dLbls>
        <c:gapWidth val="219"/>
        <c:overlap val="-27"/>
        <c:axId val="67012159"/>
        <c:axId val="2099040495"/>
      </c:barChart>
      <c:catAx>
        <c:axId val="6701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9040495"/>
        <c:crosses val="autoZero"/>
        <c:auto val="1"/>
        <c:lblAlgn val="ctr"/>
        <c:lblOffset val="100"/>
        <c:noMultiLvlLbl val="0"/>
      </c:catAx>
      <c:valAx>
        <c:axId val="209904049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0121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Burial</a:t>
            </a:r>
            <a:r>
              <a:rPr lang="en-US" baseline="0"/>
              <a:t> Rituals by Context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'Ritual Chart'!$B$5</c:f>
              <c:strCache>
                <c:ptCount val="1"/>
                <c:pt idx="0">
                  <c:v>Earth / Clay Floor</c:v>
                </c:pt>
              </c:strCache>
            </c:strRef>
          </c:tx>
          <c:spPr>
            <a:solidFill>
              <a:schemeClr val="accent1"/>
            </a:solidFill>
            <a:ln>
              <a:noFill/>
            </a:ln>
            <a:effectLst/>
          </c:spPr>
          <c:invertIfNegative val="0"/>
          <c:cat>
            <c:strRef>
              <c:f>'Ritual Chart'!$A$6:$A$7</c:f>
              <c:strCache>
                <c:ptCount val="2"/>
                <c:pt idx="0">
                  <c:v>Monumental</c:v>
                </c:pt>
                <c:pt idx="1">
                  <c:v>Residential</c:v>
                </c:pt>
              </c:strCache>
            </c:strRef>
          </c:cat>
          <c:val>
            <c:numRef>
              <c:f>'Ritual Chart'!$B$6:$B$7</c:f>
              <c:numCache>
                <c:formatCode>General</c:formatCode>
                <c:ptCount val="2"/>
                <c:pt idx="0">
                  <c:v>13</c:v>
                </c:pt>
                <c:pt idx="1">
                  <c:v>45</c:v>
                </c:pt>
              </c:numCache>
            </c:numRef>
          </c:val>
          <c:extLst>
            <c:ext xmlns:c16="http://schemas.microsoft.com/office/drawing/2014/chart" uri="{C3380CC4-5D6E-409C-BE32-E72D297353CC}">
              <c16:uniqueId val="{00000000-6C5B-4A3C-A958-BC183D821E53}"/>
            </c:ext>
          </c:extLst>
        </c:ser>
        <c:ser>
          <c:idx val="1"/>
          <c:order val="1"/>
          <c:tx>
            <c:strRef>
              <c:f>'Ritual Chart'!$C$5</c:f>
              <c:strCache>
                <c:ptCount val="1"/>
                <c:pt idx="0">
                  <c:v>Obsidian nodules</c:v>
                </c:pt>
              </c:strCache>
            </c:strRef>
          </c:tx>
          <c:spPr>
            <a:solidFill>
              <a:schemeClr val="accent2"/>
            </a:solidFill>
            <a:ln>
              <a:noFill/>
            </a:ln>
            <a:effectLst/>
          </c:spPr>
          <c:invertIfNegative val="0"/>
          <c:cat>
            <c:strRef>
              <c:f>'Ritual Chart'!$A$6:$A$7</c:f>
              <c:strCache>
                <c:ptCount val="2"/>
                <c:pt idx="0">
                  <c:v>Monumental</c:v>
                </c:pt>
                <c:pt idx="1">
                  <c:v>Residential</c:v>
                </c:pt>
              </c:strCache>
            </c:strRef>
          </c:cat>
          <c:val>
            <c:numRef>
              <c:f>'Ritual Chart'!$C$6:$C$7</c:f>
              <c:numCache>
                <c:formatCode>General</c:formatCode>
                <c:ptCount val="2"/>
                <c:pt idx="0">
                  <c:v>13</c:v>
                </c:pt>
                <c:pt idx="1">
                  <c:v>54</c:v>
                </c:pt>
              </c:numCache>
            </c:numRef>
          </c:val>
          <c:extLst>
            <c:ext xmlns:c16="http://schemas.microsoft.com/office/drawing/2014/chart" uri="{C3380CC4-5D6E-409C-BE32-E72D297353CC}">
              <c16:uniqueId val="{00000001-6C5B-4A3C-A958-BC183D821E53}"/>
            </c:ext>
          </c:extLst>
        </c:ser>
        <c:ser>
          <c:idx val="2"/>
          <c:order val="2"/>
          <c:tx>
            <c:strRef>
              <c:f>'Ritual Chart'!$D$5</c:f>
              <c:strCache>
                <c:ptCount val="1"/>
                <c:pt idx="0">
                  <c:v>Pigment</c:v>
                </c:pt>
              </c:strCache>
            </c:strRef>
          </c:tx>
          <c:spPr>
            <a:solidFill>
              <a:schemeClr val="accent3"/>
            </a:solidFill>
            <a:ln>
              <a:noFill/>
            </a:ln>
            <a:effectLst/>
          </c:spPr>
          <c:invertIfNegative val="0"/>
          <c:cat>
            <c:strRef>
              <c:f>'Ritual Chart'!$A$6:$A$7</c:f>
              <c:strCache>
                <c:ptCount val="2"/>
                <c:pt idx="0">
                  <c:v>Monumental</c:v>
                </c:pt>
                <c:pt idx="1">
                  <c:v>Residential</c:v>
                </c:pt>
              </c:strCache>
            </c:strRef>
          </c:cat>
          <c:val>
            <c:numRef>
              <c:f>'Ritual Chart'!$D$6:$D$7</c:f>
              <c:numCache>
                <c:formatCode>General</c:formatCode>
                <c:ptCount val="2"/>
                <c:pt idx="0">
                  <c:v>53</c:v>
                </c:pt>
                <c:pt idx="1">
                  <c:v>0</c:v>
                </c:pt>
              </c:numCache>
            </c:numRef>
          </c:val>
          <c:extLst>
            <c:ext xmlns:c16="http://schemas.microsoft.com/office/drawing/2014/chart" uri="{C3380CC4-5D6E-409C-BE32-E72D297353CC}">
              <c16:uniqueId val="{00000002-6C5B-4A3C-A958-BC183D821E53}"/>
            </c:ext>
          </c:extLst>
        </c:ser>
        <c:ser>
          <c:idx val="3"/>
          <c:order val="3"/>
          <c:tx>
            <c:strRef>
              <c:f>'Ritual Chart'!$E$5</c:f>
              <c:strCache>
                <c:ptCount val="1"/>
                <c:pt idx="0">
                  <c:v>Sand with black ceramic sherds</c:v>
                </c:pt>
              </c:strCache>
            </c:strRef>
          </c:tx>
          <c:spPr>
            <a:solidFill>
              <a:schemeClr val="accent4"/>
            </a:solidFill>
            <a:ln>
              <a:noFill/>
            </a:ln>
            <a:effectLst/>
          </c:spPr>
          <c:invertIfNegative val="0"/>
          <c:cat>
            <c:strRef>
              <c:f>'Ritual Chart'!$A$6:$A$7</c:f>
              <c:strCache>
                <c:ptCount val="2"/>
                <c:pt idx="0">
                  <c:v>Monumental</c:v>
                </c:pt>
                <c:pt idx="1">
                  <c:v>Residential</c:v>
                </c:pt>
              </c:strCache>
            </c:strRef>
          </c:cat>
          <c:val>
            <c:numRef>
              <c:f>'Ritual Chart'!$E$6:$E$7</c:f>
              <c:numCache>
                <c:formatCode>General</c:formatCode>
                <c:ptCount val="2"/>
                <c:pt idx="0">
                  <c:v>7</c:v>
                </c:pt>
                <c:pt idx="1">
                  <c:v>0</c:v>
                </c:pt>
              </c:numCache>
            </c:numRef>
          </c:val>
          <c:extLst>
            <c:ext xmlns:c16="http://schemas.microsoft.com/office/drawing/2014/chart" uri="{C3380CC4-5D6E-409C-BE32-E72D297353CC}">
              <c16:uniqueId val="{00000003-6C5B-4A3C-A958-BC183D821E53}"/>
            </c:ext>
          </c:extLst>
        </c:ser>
        <c:ser>
          <c:idx val="4"/>
          <c:order val="4"/>
          <c:tx>
            <c:strRef>
              <c:f>'Ritual Chart'!$F$5</c:f>
              <c:strCache>
                <c:ptCount val="1"/>
                <c:pt idx="0">
                  <c:v>Burnt Offering</c:v>
                </c:pt>
              </c:strCache>
            </c:strRef>
          </c:tx>
          <c:spPr>
            <a:solidFill>
              <a:schemeClr val="accent5"/>
            </a:solidFill>
            <a:ln>
              <a:noFill/>
            </a:ln>
            <a:effectLst/>
          </c:spPr>
          <c:invertIfNegative val="0"/>
          <c:cat>
            <c:strRef>
              <c:f>'Ritual Chart'!$A$6:$A$7</c:f>
              <c:strCache>
                <c:ptCount val="2"/>
                <c:pt idx="0">
                  <c:v>Monumental</c:v>
                </c:pt>
                <c:pt idx="1">
                  <c:v>Residential</c:v>
                </c:pt>
              </c:strCache>
            </c:strRef>
          </c:cat>
          <c:val>
            <c:numRef>
              <c:f>'Ritual Chart'!$F$6:$F$7</c:f>
              <c:numCache>
                <c:formatCode>General</c:formatCode>
                <c:ptCount val="2"/>
                <c:pt idx="0">
                  <c:v>20</c:v>
                </c:pt>
                <c:pt idx="1">
                  <c:v>9</c:v>
                </c:pt>
              </c:numCache>
            </c:numRef>
          </c:val>
          <c:extLst>
            <c:ext xmlns:c16="http://schemas.microsoft.com/office/drawing/2014/chart" uri="{C3380CC4-5D6E-409C-BE32-E72D297353CC}">
              <c16:uniqueId val="{00000004-6C5B-4A3C-A958-BC183D821E53}"/>
            </c:ext>
          </c:extLst>
        </c:ser>
        <c:ser>
          <c:idx val="5"/>
          <c:order val="5"/>
          <c:tx>
            <c:strRef>
              <c:f>'Ritual Chart'!$G$5</c:f>
              <c:strCache>
                <c:ptCount val="1"/>
                <c:pt idx="0">
                  <c:v>None</c:v>
                </c:pt>
              </c:strCache>
            </c:strRef>
          </c:tx>
          <c:spPr>
            <a:solidFill>
              <a:schemeClr val="accent6"/>
            </a:solidFill>
            <a:ln>
              <a:noFill/>
            </a:ln>
            <a:effectLst/>
          </c:spPr>
          <c:invertIfNegative val="0"/>
          <c:cat>
            <c:strRef>
              <c:f>'Ritual Chart'!$A$6:$A$7</c:f>
              <c:strCache>
                <c:ptCount val="2"/>
                <c:pt idx="0">
                  <c:v>Monumental</c:v>
                </c:pt>
                <c:pt idx="1">
                  <c:v>Residential</c:v>
                </c:pt>
              </c:strCache>
            </c:strRef>
          </c:cat>
          <c:val>
            <c:numRef>
              <c:f>'Ritual Chart'!$G$6:$G$7</c:f>
              <c:numCache>
                <c:formatCode>General</c:formatCode>
                <c:ptCount val="2"/>
                <c:pt idx="0">
                  <c:v>27</c:v>
                </c:pt>
                <c:pt idx="1">
                  <c:v>36</c:v>
                </c:pt>
              </c:numCache>
            </c:numRef>
          </c:val>
          <c:extLst>
            <c:ext xmlns:c16="http://schemas.microsoft.com/office/drawing/2014/chart" uri="{C3380CC4-5D6E-409C-BE32-E72D297353CC}">
              <c16:uniqueId val="{00000005-6C5B-4A3C-A958-BC183D821E53}"/>
            </c:ext>
          </c:extLst>
        </c:ser>
        <c:dLbls>
          <c:showLegendKey val="0"/>
          <c:showVal val="0"/>
          <c:showCatName val="0"/>
          <c:showSerName val="0"/>
          <c:showPercent val="0"/>
          <c:showBubbleSize val="0"/>
        </c:dLbls>
        <c:gapWidth val="219"/>
        <c:overlap val="-27"/>
        <c:axId val="1431191855"/>
        <c:axId val="1185407151"/>
      </c:barChart>
      <c:catAx>
        <c:axId val="143119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5407151"/>
        <c:crosses val="autoZero"/>
        <c:auto val="1"/>
        <c:lblAlgn val="ctr"/>
        <c:lblOffset val="100"/>
        <c:noMultiLvlLbl val="0"/>
      </c:catAx>
      <c:valAx>
        <c:axId val="118540715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11918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 dir="row">_xlchart.v2.1</cx:f>
      </cx:strDim>
      <cx:numDim type="val">
        <cx:f dir="row">_xlchart.v2.2</cx:f>
      </cx:numDim>
    </cx:data>
  </cx:chartData>
  <cx:chart>
    <cx:title pos="t" align="ctr" overlay="0">
      <cx:tx>
        <cx:rich>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Aptos Narrow" panose="02110004020202020204"/>
              </a:rPr>
              <a:t>Age Distribution -</a:t>
            </a:r>
          </a:p>
          <a:p>
            <a:pPr algn="ctr" rtl="0">
              <a:defRPr/>
            </a:pPr>
            <a:r>
              <a:rPr lang="en-US" sz="1400" b="0" i="0" u="none" strike="noStrike" baseline="0">
                <a:solidFill>
                  <a:sysClr val="windowText" lastClr="000000">
                    <a:lumMod val="65000"/>
                    <a:lumOff val="35000"/>
                  </a:sysClr>
                </a:solidFill>
                <a:latin typeface="Aptos Narrow" panose="02110004020202020204"/>
              </a:rPr>
              <a:t>Monumental Contexts (%)</a:t>
            </a:r>
          </a:p>
        </cx:rich>
      </cx:tx>
    </cx:title>
    <cx:plotArea>
      <cx:plotAreaRegion>
        <cx:series layoutId="funnel" uniqueId="{00000000-2542-4509-932B-96285ED0D8B2}">
          <cx:tx>
            <cx:txData>
              <cx:f>_xlchart.v2.0</cx:f>
              <cx:v>Monumental Center</cx:v>
            </cx:txData>
          </cx:tx>
          <cx:dataLabels>
            <cx:visibility seriesName="0" categoryName="0" value="1"/>
          </cx:dataLabels>
          <cx:dataId val="0"/>
        </cx:series>
      </cx:plotAreaRegion>
      <cx:axis id="0">
        <cx:catScaling gapWidth="0.0599999987"/>
        <cx:tickLabels/>
      </cx:axis>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 dir="row">_xlchart.v2.4</cx:f>
      </cx:strDim>
      <cx:numDim type="val">
        <cx:f dir="row">_xlchart.v2.5</cx:f>
      </cx:numDim>
    </cx:data>
  </cx:chartData>
  <cx:chart>
    <cx:title pos="t" align="ctr" overlay="0">
      <cx:tx>
        <cx:rich>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Aptos Narrow" panose="02110004020202020204"/>
              </a:rPr>
              <a:t>Age Distribution - </a:t>
            </a:r>
          </a:p>
          <a:p>
            <a:pPr algn="ctr" rtl="0">
              <a:defRPr/>
            </a:pPr>
            <a:r>
              <a:rPr lang="en-US" sz="1400" b="0" i="0" u="none" strike="noStrike" baseline="0">
                <a:solidFill>
                  <a:sysClr val="windowText" lastClr="000000">
                    <a:lumMod val="65000"/>
                    <a:lumOff val="35000"/>
                  </a:sysClr>
                </a:solidFill>
                <a:latin typeface="Aptos Narrow" panose="02110004020202020204"/>
              </a:rPr>
              <a:t>Residential Contexts (%)</a:t>
            </a:r>
          </a:p>
        </cx:rich>
      </cx:tx>
    </cx:title>
    <cx:plotArea>
      <cx:plotAreaRegion>
        <cx:series layoutId="funnel" uniqueId="{00000000-72DB-429E-BB03-05BE33B42AE7}">
          <cx:tx>
            <cx:txData>
              <cx:f>_xlchart.v2.3</cx:f>
              <cx:v>Residential</cx:v>
            </cx:txData>
          </cx:tx>
          <cx:dataLabels>
            <cx:visibility seriesName="0" categoryName="0" value="1"/>
          </cx:dataLabels>
          <cx:dataId val="0"/>
        </cx:series>
      </cx:plotAreaRegion>
      <cx:axis id="0">
        <cx:catScaling gapWidth="0.0599999987"/>
        <cx:tickLabels/>
      </cx:axis>
    </cx:plotArea>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 dir="row">_xlchart.v2.10</cx:f>
      </cx:strDim>
      <cx:numDim type="val">
        <cx:f dir="row">_xlchart.v2.11</cx:f>
      </cx:numDim>
    </cx:data>
  </cx:chartData>
  <cx:chart>
    <cx:title pos="t" align="ctr" overlay="0">
      <cx:tx>
        <cx:txData>
          <cx:v>Monumental Contexts</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Aptos Narrow" panose="02110004020202020204"/>
            </a:rPr>
            <a:t>Monumental Contexts</a:t>
          </a:r>
        </a:p>
      </cx:txPr>
    </cx:title>
    <cx:plotArea>
      <cx:plotAreaRegion>
        <cx:series layoutId="funnel" uniqueId="{00000000-E85D-40FB-9FFE-6AA48478B970}">
          <cx:tx>
            <cx:txData>
              <cx:f>_xlchart.v2.9</cx:f>
              <cx:v>Monumental Center</cx:v>
            </cx:txData>
          </cx:tx>
          <cx:dataLabels>
            <cx:visibility seriesName="0" categoryName="0" value="1"/>
          </cx:dataLabels>
          <cx:dataId val="0"/>
        </cx:series>
      </cx:plotAreaRegion>
      <cx:axis id="0">
        <cx:catScaling gapWidth="0.0599999987"/>
        <cx:tickLabels/>
      </cx:axis>
    </cx:plotArea>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 dir="row">_xlchart.v2.7</cx:f>
      </cx:strDim>
      <cx:numDim type="val">
        <cx:f dir="row">_xlchart.v2.8</cx:f>
      </cx:numDim>
    </cx:data>
  </cx:chartData>
  <cx:chart>
    <cx:title pos="t" align="ctr" overlay="0">
      <cx:tx>
        <cx:txData>
          <cx:v>Residential Contexts</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Aptos Narrow" panose="02110004020202020204"/>
            </a:rPr>
            <a:t>Residential Contexts</a:t>
          </a:r>
        </a:p>
      </cx:txPr>
    </cx:title>
    <cx:plotArea>
      <cx:plotAreaRegion>
        <cx:series layoutId="funnel" uniqueId="{00000000-3B7F-450F-8B1B-5E577D770AC8}">
          <cx:tx>
            <cx:txData>
              <cx:f>_xlchart.v2.6</cx:f>
              <cx:v>Residential</cx:v>
            </cx:txData>
          </cx:tx>
          <cx:dataLabels>
            <cx:visibility seriesName="0" categoryName="0" value="1"/>
          </cx:dataLabels>
          <cx:dataId val="0"/>
        </cx:series>
      </cx:plotAreaRegion>
      <cx:axis id="0">
        <cx:catScaling gapWidth="0.0599999987"/>
        <cx:tickLabels/>
      </cx:axis>
    </cx:plotArea>
  </cx:chart>
</cx:chartSpace>
</file>

<file path=xl/charts/colors1.xml><?xml version="1.0" encoding="utf-8"?>
<cs:colorStyle xmlns:cs="http://schemas.microsoft.com/office/drawing/2012/chartStyle" xmlns:a="http://schemas.openxmlformats.org/drawingml/2006/main" meth="withinLinear" id="17">
  <a:schemeClr val="accent4"/>
</cs:colorStyle>
</file>

<file path=xl/charts/colors2.xml><?xml version="1.0" encoding="utf-8"?>
<cs:colorStyle xmlns:cs="http://schemas.microsoft.com/office/drawing/2012/chartStyle" xmlns:a="http://schemas.openxmlformats.org/drawingml/2006/main" meth="withinLinearReversed" id="24">
  <a:schemeClr val="accent4"/>
</cs:colorStyle>
</file>

<file path=xl/charts/colors3.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4.xml><?xml version="1.0" encoding="utf-8"?>
<cs:colorStyle xmlns:cs="http://schemas.microsoft.com/office/drawing/2012/chartStyle" xmlns:a="http://schemas.openxmlformats.org/drawingml/2006/main" meth="withinLinearReversed" id="24">
  <a:schemeClr val="accent4"/>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withinLinearReversed" id="24">
  <a:schemeClr val="accent4"/>
</cs:colorStyle>
</file>

<file path=xl/charts/colors12.xml><?xml version="1.0" encoding="utf-8"?>
<cs:colorStyle xmlns:cs="http://schemas.microsoft.com/office/drawing/2012/chartStyle" xmlns:a="http://schemas.openxmlformats.org/drawingml/2006/main" meth="withinLinearReversed" id="24">
  <a:schemeClr val="accent4"/>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withinLinear" id="17">
  <a:schemeClr val="accent4"/>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withinLinearReversed" id="24">
  <a:schemeClr val="accent4"/>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419">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419">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419">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419">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_rels/drawing5.xml.rels><?xml version="1.0" encoding="UTF-8" standalone="yes"?>
<Relationships xmlns="http://schemas.openxmlformats.org/package/2006/relationships"><Relationship Id="rId3" Type="http://schemas.microsoft.com/office/2014/relationships/chartEx" Target="../charts/chartEx3.xml"/><Relationship Id="rId2" Type="http://schemas.microsoft.com/office/2014/relationships/chartEx" Target="../charts/chartEx2.xml"/><Relationship Id="rId1" Type="http://schemas.microsoft.com/office/2014/relationships/chartEx" Target="../charts/chartEx1.xml"/><Relationship Id="rId4" Type="http://schemas.microsoft.com/office/2014/relationships/chartEx" Target="../charts/chartEx4.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0.xml"/></Relationships>
</file>

<file path=xl/drawings/drawing1.xml><?xml version="1.0" encoding="utf-8"?>
<xdr:wsDr xmlns:xdr="http://schemas.openxmlformats.org/drawingml/2006/spreadsheetDrawing" xmlns:a="http://schemas.openxmlformats.org/drawingml/2006/main">
  <xdr:twoCellAnchor>
    <xdr:from>
      <xdr:col>0</xdr:col>
      <xdr:colOff>111918</xdr:colOff>
      <xdr:row>27</xdr:row>
      <xdr:rowOff>109538</xdr:rowOff>
    </xdr:from>
    <xdr:to>
      <xdr:col>3</xdr:col>
      <xdr:colOff>559593</xdr:colOff>
      <xdr:row>42</xdr:row>
      <xdr:rowOff>138113</xdr:rowOff>
    </xdr:to>
    <xdr:graphicFrame macro="">
      <xdr:nvGraphicFramePr>
        <xdr:cNvPr id="4" name="Chart 3">
          <a:extLst>
            <a:ext uri="{FF2B5EF4-FFF2-40B4-BE49-F238E27FC236}">
              <a16:creationId xmlns:a16="http://schemas.microsoft.com/office/drawing/2014/main" id="{E1F51EDD-EB01-B8B3-7B1F-F27C74075F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97631</xdr:colOff>
      <xdr:row>27</xdr:row>
      <xdr:rowOff>104775</xdr:rowOff>
    </xdr:from>
    <xdr:to>
      <xdr:col>11</xdr:col>
      <xdr:colOff>135731</xdr:colOff>
      <xdr:row>42</xdr:row>
      <xdr:rowOff>133350</xdr:rowOff>
    </xdr:to>
    <xdr:graphicFrame macro="">
      <xdr:nvGraphicFramePr>
        <xdr:cNvPr id="7" name="Chart 6">
          <a:extLst>
            <a:ext uri="{FF2B5EF4-FFF2-40B4-BE49-F238E27FC236}">
              <a16:creationId xmlns:a16="http://schemas.microsoft.com/office/drawing/2014/main" id="{99B4D56D-EFD1-2FE2-F310-D412432FB6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131362</xdr:colOff>
      <xdr:row>9</xdr:row>
      <xdr:rowOff>147288</xdr:rowOff>
    </xdr:from>
    <xdr:to>
      <xdr:col>8</xdr:col>
      <xdr:colOff>2774</xdr:colOff>
      <xdr:row>24</xdr:row>
      <xdr:rowOff>175863</xdr:rowOff>
    </xdr:to>
    <xdr:graphicFrame macro="">
      <xdr:nvGraphicFramePr>
        <xdr:cNvPr id="4" name="Chart 3">
          <a:extLst>
            <a:ext uri="{FF2B5EF4-FFF2-40B4-BE49-F238E27FC236}">
              <a16:creationId xmlns:a16="http://schemas.microsoft.com/office/drawing/2014/main" id="{82835CA2-0773-CE7C-9B2E-1DA0FE62E6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69056</xdr:colOff>
      <xdr:row>5</xdr:row>
      <xdr:rowOff>85725</xdr:rowOff>
    </xdr:from>
    <xdr:to>
      <xdr:col>10</xdr:col>
      <xdr:colOff>107156</xdr:colOff>
      <xdr:row>20</xdr:row>
      <xdr:rowOff>114300</xdr:rowOff>
    </xdr:to>
    <xdr:graphicFrame macro="">
      <xdr:nvGraphicFramePr>
        <xdr:cNvPr id="4" name="Chart 3">
          <a:extLst>
            <a:ext uri="{FF2B5EF4-FFF2-40B4-BE49-F238E27FC236}">
              <a16:creationId xmlns:a16="http://schemas.microsoft.com/office/drawing/2014/main" id="{AC9D5D30-C98E-A76B-9CF4-8A8170D47D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9</xdr:col>
      <xdr:colOff>469105</xdr:colOff>
      <xdr:row>0</xdr:row>
      <xdr:rowOff>123825</xdr:rowOff>
    </xdr:from>
    <xdr:to>
      <xdr:col>16</xdr:col>
      <xdr:colOff>507205</xdr:colOff>
      <xdr:row>13</xdr:row>
      <xdr:rowOff>152400</xdr:rowOff>
    </xdr:to>
    <xdr:graphicFrame macro="">
      <xdr:nvGraphicFramePr>
        <xdr:cNvPr id="2" name="Chart 1">
          <a:extLst>
            <a:ext uri="{FF2B5EF4-FFF2-40B4-BE49-F238E27FC236}">
              <a16:creationId xmlns:a16="http://schemas.microsoft.com/office/drawing/2014/main" id="{AB3D95BD-2BB0-7D55-A962-8538D4C0C3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469103</xdr:colOff>
      <xdr:row>14</xdr:row>
      <xdr:rowOff>119062</xdr:rowOff>
    </xdr:from>
    <xdr:to>
      <xdr:col>16</xdr:col>
      <xdr:colOff>507203</xdr:colOff>
      <xdr:row>29</xdr:row>
      <xdr:rowOff>147637</xdr:rowOff>
    </xdr:to>
    <xdr:graphicFrame macro="">
      <xdr:nvGraphicFramePr>
        <xdr:cNvPr id="3" name="Chart 2">
          <a:extLst>
            <a:ext uri="{FF2B5EF4-FFF2-40B4-BE49-F238E27FC236}">
              <a16:creationId xmlns:a16="http://schemas.microsoft.com/office/drawing/2014/main" id="{CBA052FD-FEA3-2C77-8E47-4EA26B47B2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240505</xdr:colOff>
      <xdr:row>20</xdr:row>
      <xdr:rowOff>9524</xdr:rowOff>
    </xdr:from>
    <xdr:to>
      <xdr:col>7</xdr:col>
      <xdr:colOff>64292</xdr:colOff>
      <xdr:row>35</xdr:row>
      <xdr:rowOff>38099</xdr:rowOff>
    </xdr:to>
    <xdr:graphicFrame macro="">
      <xdr:nvGraphicFramePr>
        <xdr:cNvPr id="4" name="Chart 3">
          <a:extLst>
            <a:ext uri="{FF2B5EF4-FFF2-40B4-BE49-F238E27FC236}">
              <a16:creationId xmlns:a16="http://schemas.microsoft.com/office/drawing/2014/main" id="{14446D18-06DD-2968-26DB-57AE4DE1C1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230981</xdr:colOff>
      <xdr:row>35</xdr:row>
      <xdr:rowOff>152400</xdr:rowOff>
    </xdr:from>
    <xdr:to>
      <xdr:col>7</xdr:col>
      <xdr:colOff>54768</xdr:colOff>
      <xdr:row>51</xdr:row>
      <xdr:rowOff>0</xdr:rowOff>
    </xdr:to>
    <xdr:graphicFrame macro="">
      <xdr:nvGraphicFramePr>
        <xdr:cNvPr id="5" name="Chart 4">
          <a:extLst>
            <a:ext uri="{FF2B5EF4-FFF2-40B4-BE49-F238E27FC236}">
              <a16:creationId xmlns:a16="http://schemas.microsoft.com/office/drawing/2014/main" id="{59FA8880-0505-F061-F5DB-770301E04C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440531</xdr:colOff>
      <xdr:row>30</xdr:row>
      <xdr:rowOff>95250</xdr:rowOff>
    </xdr:from>
    <xdr:to>
      <xdr:col>16</xdr:col>
      <xdr:colOff>478631</xdr:colOff>
      <xdr:row>45</xdr:row>
      <xdr:rowOff>123825</xdr:rowOff>
    </xdr:to>
    <xdr:graphicFrame macro="">
      <xdr:nvGraphicFramePr>
        <xdr:cNvPr id="6" name="Chart 5">
          <a:extLst>
            <a:ext uri="{FF2B5EF4-FFF2-40B4-BE49-F238E27FC236}">
              <a16:creationId xmlns:a16="http://schemas.microsoft.com/office/drawing/2014/main" id="{B7D2B25C-E095-8CC1-3F60-D091322E59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259556</xdr:colOff>
      <xdr:row>51</xdr:row>
      <xdr:rowOff>123825</xdr:rowOff>
    </xdr:from>
    <xdr:to>
      <xdr:col>6</xdr:col>
      <xdr:colOff>611981</xdr:colOff>
      <xdr:row>66</xdr:row>
      <xdr:rowOff>152400</xdr:rowOff>
    </xdr:to>
    <xdr:graphicFrame macro="">
      <xdr:nvGraphicFramePr>
        <xdr:cNvPr id="7" name="Chart 6">
          <a:extLst>
            <a:ext uri="{FF2B5EF4-FFF2-40B4-BE49-F238E27FC236}">
              <a16:creationId xmlns:a16="http://schemas.microsoft.com/office/drawing/2014/main" id="{53232A2F-1876-5389-B64E-5452759BCE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731043</xdr:colOff>
      <xdr:row>6</xdr:row>
      <xdr:rowOff>57150</xdr:rowOff>
    </xdr:from>
    <xdr:to>
      <xdr:col>6</xdr:col>
      <xdr:colOff>78580</xdr:colOff>
      <xdr:row>21</xdr:row>
      <xdr:rowOff>85725</xdr:rowOff>
    </xdr:to>
    <mc:AlternateContent xmlns:mc="http://schemas.openxmlformats.org/markup-compatibility/2006">
      <mc:Choice xmlns:cx2="http://schemas.microsoft.com/office/drawing/2015/10/21/chartex" Requires="cx2">
        <xdr:graphicFrame macro="">
          <xdr:nvGraphicFramePr>
            <xdr:cNvPr id="5" name="Chart 4">
              <a:extLst>
                <a:ext uri="{FF2B5EF4-FFF2-40B4-BE49-F238E27FC236}">
                  <a16:creationId xmlns:a16="http://schemas.microsoft.com/office/drawing/2014/main" id="{1C0F5482-32C1-2B94-01AB-8446EAC91E4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731043" y="1143000"/>
              <a:ext cx="3924300" cy="27432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164307</xdr:colOff>
      <xdr:row>6</xdr:row>
      <xdr:rowOff>61912</xdr:rowOff>
    </xdr:from>
    <xdr:to>
      <xdr:col>11</xdr:col>
      <xdr:colOff>604838</xdr:colOff>
      <xdr:row>21</xdr:row>
      <xdr:rowOff>90486</xdr:rowOff>
    </xdr:to>
    <mc:AlternateContent xmlns:mc="http://schemas.openxmlformats.org/markup-compatibility/2006">
      <mc:Choice xmlns:cx2="http://schemas.microsoft.com/office/drawing/2015/10/21/chartex" Requires="cx2">
        <xdr:graphicFrame macro="">
          <xdr:nvGraphicFramePr>
            <xdr:cNvPr id="6" name="Chart 5">
              <a:extLst>
                <a:ext uri="{FF2B5EF4-FFF2-40B4-BE49-F238E27FC236}">
                  <a16:creationId xmlns:a16="http://schemas.microsoft.com/office/drawing/2014/main" id="{55084232-1AFC-A8F8-B772-CD796B4C4A9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4741070" y="1147762"/>
              <a:ext cx="3940968" cy="2743199"/>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835817</xdr:colOff>
      <xdr:row>29</xdr:row>
      <xdr:rowOff>4762</xdr:rowOff>
    </xdr:from>
    <xdr:to>
      <xdr:col>6</xdr:col>
      <xdr:colOff>361949</xdr:colOff>
      <xdr:row>41</xdr:row>
      <xdr:rowOff>138112</xdr:rowOff>
    </xdr:to>
    <mc:AlternateContent xmlns:mc="http://schemas.openxmlformats.org/markup-compatibility/2006">
      <mc:Choice xmlns:cx2="http://schemas.microsoft.com/office/drawing/2015/10/21/chartex" Requires="cx2">
        <xdr:graphicFrame macro="">
          <xdr:nvGraphicFramePr>
            <xdr:cNvPr id="2" name="Chart 1">
              <a:extLst>
                <a:ext uri="{FF2B5EF4-FFF2-40B4-BE49-F238E27FC236}">
                  <a16:creationId xmlns:a16="http://schemas.microsoft.com/office/drawing/2014/main" id="{CF5AB9CE-6864-AD47-75EC-CAE1CEA1DAA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835817" y="5253037"/>
              <a:ext cx="4102895" cy="230505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454819</xdr:colOff>
      <xdr:row>29</xdr:row>
      <xdr:rowOff>4763</xdr:rowOff>
    </xdr:from>
    <xdr:to>
      <xdr:col>10</xdr:col>
      <xdr:colOff>595314</xdr:colOff>
      <xdr:row>41</xdr:row>
      <xdr:rowOff>133350</xdr:rowOff>
    </xdr:to>
    <mc:AlternateContent xmlns:mc="http://schemas.openxmlformats.org/markup-compatibility/2006">
      <mc:Choice xmlns:cx2="http://schemas.microsoft.com/office/drawing/2015/10/21/chartex" Requires="cx2">
        <xdr:graphicFrame macro="">
          <xdr:nvGraphicFramePr>
            <xdr:cNvPr id="3" name="Chart 2">
              <a:extLst>
                <a:ext uri="{FF2B5EF4-FFF2-40B4-BE49-F238E27FC236}">
                  <a16:creationId xmlns:a16="http://schemas.microsoft.com/office/drawing/2014/main" id="{CB0F2442-030A-032C-80CC-903969D81E9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5031582" y="5253038"/>
              <a:ext cx="2993232" cy="2300287"/>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xdr:from>
      <xdr:col>0</xdr:col>
      <xdr:colOff>240506</xdr:colOff>
      <xdr:row>4</xdr:row>
      <xdr:rowOff>71438</xdr:rowOff>
    </xdr:from>
    <xdr:to>
      <xdr:col>7</xdr:col>
      <xdr:colOff>278606</xdr:colOff>
      <xdr:row>19</xdr:row>
      <xdr:rowOff>100013</xdr:rowOff>
    </xdr:to>
    <xdr:graphicFrame macro="">
      <xdr:nvGraphicFramePr>
        <xdr:cNvPr id="2" name="Chart 1">
          <a:extLst>
            <a:ext uri="{FF2B5EF4-FFF2-40B4-BE49-F238E27FC236}">
              <a16:creationId xmlns:a16="http://schemas.microsoft.com/office/drawing/2014/main" id="{C2B871DE-28F5-2D4D-F482-C22F1DEEC4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259556</xdr:colOff>
      <xdr:row>25</xdr:row>
      <xdr:rowOff>52388</xdr:rowOff>
    </xdr:from>
    <xdr:to>
      <xdr:col>7</xdr:col>
      <xdr:colOff>297656</xdr:colOff>
      <xdr:row>40</xdr:row>
      <xdr:rowOff>80963</xdr:rowOff>
    </xdr:to>
    <xdr:graphicFrame macro="">
      <xdr:nvGraphicFramePr>
        <xdr:cNvPr id="3" name="Chart 2">
          <a:extLst>
            <a:ext uri="{FF2B5EF4-FFF2-40B4-BE49-F238E27FC236}">
              <a16:creationId xmlns:a16="http://schemas.microsoft.com/office/drawing/2014/main" id="{A3E9876D-D360-7C65-0744-B09D6466DC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383380</xdr:colOff>
      <xdr:row>5</xdr:row>
      <xdr:rowOff>19050</xdr:rowOff>
    </xdr:from>
    <xdr:to>
      <xdr:col>7</xdr:col>
      <xdr:colOff>421480</xdr:colOff>
      <xdr:row>20</xdr:row>
      <xdr:rowOff>47625</xdr:rowOff>
    </xdr:to>
    <xdr:graphicFrame macro="">
      <xdr:nvGraphicFramePr>
        <xdr:cNvPr id="3" name="Chart 2">
          <a:extLst>
            <a:ext uri="{FF2B5EF4-FFF2-40B4-BE49-F238E27FC236}">
              <a16:creationId xmlns:a16="http://schemas.microsoft.com/office/drawing/2014/main" id="{67A02EFA-FE0F-7968-9578-9BD655FF2D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97632</xdr:colOff>
      <xdr:row>3</xdr:row>
      <xdr:rowOff>61912</xdr:rowOff>
    </xdr:from>
    <xdr:to>
      <xdr:col>5</xdr:col>
      <xdr:colOff>42863</xdr:colOff>
      <xdr:row>18</xdr:row>
      <xdr:rowOff>66675</xdr:rowOff>
    </xdr:to>
    <xdr:graphicFrame macro="">
      <xdr:nvGraphicFramePr>
        <xdr:cNvPr id="2" name="Chart 1">
          <a:extLst>
            <a:ext uri="{FF2B5EF4-FFF2-40B4-BE49-F238E27FC236}">
              <a16:creationId xmlns:a16="http://schemas.microsoft.com/office/drawing/2014/main" id="{4DCA9195-1CE2-ACC6-BDF6-1A938C0E2E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97630</xdr:colOff>
      <xdr:row>3</xdr:row>
      <xdr:rowOff>71437</xdr:rowOff>
    </xdr:from>
    <xdr:to>
      <xdr:col>9</xdr:col>
      <xdr:colOff>709612</xdr:colOff>
      <xdr:row>18</xdr:row>
      <xdr:rowOff>61914</xdr:rowOff>
    </xdr:to>
    <xdr:graphicFrame macro="">
      <xdr:nvGraphicFramePr>
        <xdr:cNvPr id="3" name="Chart 2">
          <a:extLst>
            <a:ext uri="{FF2B5EF4-FFF2-40B4-BE49-F238E27FC236}">
              <a16:creationId xmlns:a16="http://schemas.microsoft.com/office/drawing/2014/main" id="{0D16EF74-4A95-3379-0663-AC1B49E6C72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26194</xdr:colOff>
      <xdr:row>22</xdr:row>
      <xdr:rowOff>171450</xdr:rowOff>
    </xdr:from>
    <xdr:to>
      <xdr:col>7</xdr:col>
      <xdr:colOff>545306</xdr:colOff>
      <xdr:row>38</xdr:row>
      <xdr:rowOff>19050</xdr:rowOff>
    </xdr:to>
    <xdr:graphicFrame macro="">
      <xdr:nvGraphicFramePr>
        <xdr:cNvPr id="4" name="Chart 3">
          <a:extLst>
            <a:ext uri="{FF2B5EF4-FFF2-40B4-BE49-F238E27FC236}">
              <a16:creationId xmlns:a16="http://schemas.microsoft.com/office/drawing/2014/main" id="{FE331965-46CD-7F23-63F7-FD58B1D6FB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26193</xdr:colOff>
      <xdr:row>8</xdr:row>
      <xdr:rowOff>76200</xdr:rowOff>
    </xdr:from>
    <xdr:to>
      <xdr:col>8</xdr:col>
      <xdr:colOff>64293</xdr:colOff>
      <xdr:row>23</xdr:row>
      <xdr:rowOff>104775</xdr:rowOff>
    </xdr:to>
    <xdr:graphicFrame macro="">
      <xdr:nvGraphicFramePr>
        <xdr:cNvPr id="2" name="Chart 1">
          <a:extLst>
            <a:ext uri="{FF2B5EF4-FFF2-40B4-BE49-F238E27FC236}">
              <a16:creationId xmlns:a16="http://schemas.microsoft.com/office/drawing/2014/main" id="{39FBA94D-AE22-D87D-DB5F-DD61F55C59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521493</xdr:colOff>
      <xdr:row>5</xdr:row>
      <xdr:rowOff>147638</xdr:rowOff>
    </xdr:from>
    <xdr:to>
      <xdr:col>14</xdr:col>
      <xdr:colOff>378618</xdr:colOff>
      <xdr:row>20</xdr:row>
      <xdr:rowOff>176213</xdr:rowOff>
    </xdr:to>
    <xdr:graphicFrame macro="">
      <xdr:nvGraphicFramePr>
        <xdr:cNvPr id="2" name="Chart 1">
          <a:extLst>
            <a:ext uri="{FF2B5EF4-FFF2-40B4-BE49-F238E27FC236}">
              <a16:creationId xmlns:a16="http://schemas.microsoft.com/office/drawing/2014/main" id="{F899DF0E-CB6F-4ADB-C0C1-20230E4667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83343</xdr:colOff>
      <xdr:row>26</xdr:row>
      <xdr:rowOff>80962</xdr:rowOff>
    </xdr:from>
    <xdr:to>
      <xdr:col>13</xdr:col>
      <xdr:colOff>588168</xdr:colOff>
      <xdr:row>41</xdr:row>
      <xdr:rowOff>109537</xdr:rowOff>
    </xdr:to>
    <xdr:graphicFrame macro="">
      <xdr:nvGraphicFramePr>
        <xdr:cNvPr id="3" name="Chart 2">
          <a:extLst>
            <a:ext uri="{FF2B5EF4-FFF2-40B4-BE49-F238E27FC236}">
              <a16:creationId xmlns:a16="http://schemas.microsoft.com/office/drawing/2014/main" id="{41472C13-0D05-C9B9-3C9C-76DE046445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445293</xdr:colOff>
      <xdr:row>8</xdr:row>
      <xdr:rowOff>14288</xdr:rowOff>
    </xdr:from>
    <xdr:to>
      <xdr:col>7</xdr:col>
      <xdr:colOff>483393</xdr:colOff>
      <xdr:row>23</xdr:row>
      <xdr:rowOff>42863</xdr:rowOff>
    </xdr:to>
    <xdr:graphicFrame macro="">
      <xdr:nvGraphicFramePr>
        <xdr:cNvPr id="2" name="Chart 1">
          <a:extLst>
            <a:ext uri="{FF2B5EF4-FFF2-40B4-BE49-F238E27FC236}">
              <a16:creationId xmlns:a16="http://schemas.microsoft.com/office/drawing/2014/main" id="{7B4B65C7-B26A-916C-5A11-200931E050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rah Knightley" refreshedDate="46231.926520486108" createdVersion="8" refreshedVersion="8" minRefreshableVersion="3" recordCount="75" xr:uid="{BDFB483A-CF79-4D69-A5DD-3CD70B5EE961}">
  <cacheSource type="worksheet">
    <worksheetSource ref="A1:BI76" sheet="Data"/>
  </cacheSource>
  <cacheFields count="61">
    <cacheField name="Designation" numFmtId="0">
      <sharedItems/>
    </cacheField>
    <cacheField name="Zone" numFmtId="0">
      <sharedItems count="2">
        <s v="Monumental Center"/>
        <s v="Residential"/>
      </sharedItems>
    </cacheField>
    <cacheField name="Context" numFmtId="0">
      <sharedItems count="38">
        <s v="Circle 1, Platform 7, Burial 1"/>
        <s v="Circle 2, Platform 7"/>
        <s v="Circle 3, Exterior Plaza, Burial 1"/>
        <s v="Circle 3, Exterior Plaza, Burial 2"/>
        <s v="Circle 3, Exterior Plaza, Burial 3"/>
        <s v="Circle 6, Tomb 1"/>
        <s v="Circle 6, Tomb 2"/>
        <s v="Circle 6, Tomb 3"/>
        <s v="Circle 6, Tomb 4"/>
        <s v="Circle 6, Central Burial"/>
        <s v="Circle 6, Tomb 5"/>
        <s v="Circle 6, Offering 6"/>
        <s v="Circle 6, Patio, Burial 11"/>
        <s v="Circle 6, Patio, Burial 12 "/>
        <s v="Circle 6, Patio, Burial 9 "/>
        <s v="Circle 6, Patio, Burial 15 "/>
        <s v="Circle 6, Patio, Burial 13 "/>
        <s v="Circle 6, Patio, Offering 10"/>
        <s v="Ballcourt 2, Burial 1"/>
        <s v="Loma Alta, Ballcourt 1"/>
        <s v="La Joyita A (Structure 4), Burial 1"/>
        <s v="La Joyita A (Structure 2), Burial 2"/>
        <s v="La Joyita A (Structure 3), Unnumbered Burial "/>
        <s v="Talleres 1, Structure 2"/>
        <s v="Talleres 2, Offering 1"/>
        <s v="Talleres 3, Burial 1"/>
        <s v="Talleres 3, Burial 2"/>
        <s v="Talleres 3, Burial 3"/>
        <s v="Talleres 3, Burial 4"/>
        <s v="Talleres 3, Burial 5"/>
        <s v="Talleres 3, Burial 5A"/>
        <s v="Talleres 3, Burial 6"/>
        <s v="Talleres 3, Burial 7"/>
        <s v="Talleres 3, Burial 8"/>
        <s v="Circle 1, Exterior Plaza, Structure A, Offering 1" u="1"/>
        <s v="Circle 6, Central Burial, Test Pit" u="1"/>
        <s v="Circle 6, Patio, Burial 8" u="1"/>
        <s v="Circle 6, Patio, Burial 10" u="1"/>
      </sharedItems>
    </cacheField>
    <cacheField name="Individual" numFmtId="0">
      <sharedItems/>
    </cacheField>
    <cacheField name="Location" numFmtId="0">
      <sharedItems/>
    </cacheField>
    <cacheField name="Nearest Structures" numFmtId="0">
      <sharedItems/>
    </cacheField>
    <cacheField name="Relation to Structure" numFmtId="0">
      <sharedItems/>
    </cacheField>
    <cacheField name="Architecture" numFmtId="0">
      <sharedItems count="10">
        <s v="Fill"/>
        <s v="Pit"/>
        <s v="&quot;&quot;"/>
        <s v="Chamber"/>
        <s v="Shaft and Chamber"/>
        <s v="Pit into Structure Floor"/>
        <s v="Pit / Fill"/>
        <s v="Concentration" u="1"/>
        <s v="Cache into Structure Floor" u="1"/>
        <s v="Cache" u="1"/>
      </sharedItems>
    </cacheField>
    <cacheField name="Stone Lining" numFmtId="0">
      <sharedItems/>
    </cacheField>
    <cacheField name="Cluster" numFmtId="0">
      <sharedItems/>
    </cacheField>
    <cacheField name="Grouping" numFmtId="0">
      <sharedItems/>
    </cacheField>
    <cacheField name="Offerings?" numFmtId="0">
      <sharedItems/>
    </cacheField>
    <cacheField name="Offering List" numFmtId="0">
      <sharedItems/>
    </cacheField>
    <cacheField name="Ceramic Vessels" numFmtId="0">
      <sharedItems containsMixedTypes="1" containsNumber="1" containsInteger="1" minValue="0" maxValue="6"/>
    </cacheField>
    <cacheField name="Figurines" numFmtId="0">
      <sharedItems containsMixedTypes="1" containsNumber="1" containsInteger="1" minValue="0" maxValue="5"/>
    </cacheField>
    <cacheField name="Lithics" numFmtId="0">
      <sharedItems containsMixedTypes="1" containsNumber="1" containsInteger="1" minValue="0" maxValue="4"/>
    </cacheField>
    <cacheField name="Groundstone" numFmtId="0">
      <sharedItems containsMixedTypes="1" containsNumber="1" containsInteger="1" minValue="0" maxValue="3"/>
    </cacheField>
    <cacheField name="Jewelry" numFmtId="0">
      <sharedItems containsMixedTypes="1" containsNumber="1" containsInteger="1" minValue="0" maxValue="3"/>
    </cacheField>
    <cacheField name="Jewelry Materials" numFmtId="0">
      <sharedItems containsMixedTypes="1" containsNumber="1" containsInteger="1" minValue="0" maxValue="0" count="11">
        <s v="None"/>
        <s v="Shell"/>
        <s v="Shell, Stone, clay"/>
        <s v="&quot;&quot;"/>
        <s v="Shell, Clay"/>
        <s v="Slate, Clay"/>
        <s v="Greenstone, Green Obsidian"/>
        <s v="Clay, Shell, Antler"/>
        <s v="Clay"/>
        <n v="0"/>
        <s v="Clay, obsidian"/>
      </sharedItems>
    </cacheField>
    <cacheField name="Animal Bone (sp)" numFmtId="0">
      <sharedItems containsMixedTypes="1" containsNumber="1" containsInteger="1" minValue="0" maxValue="3"/>
    </cacheField>
    <cacheField name="Animal Bone Description" numFmtId="0">
      <sharedItems/>
    </cacheField>
    <cacheField name="Copper" numFmtId="0">
      <sharedItems/>
    </cacheField>
    <cacheField name="Charcoal" numFmtId="0">
      <sharedItems/>
    </cacheField>
    <cacheField name="Other" numFmtId="0">
      <sharedItems/>
    </cacheField>
    <cacheField name="Total # Offerings" numFmtId="0">
      <sharedItems containsMixedTypes="1" containsNumber="1" containsInteger="1" minValue="0" maxValue="10"/>
    </cacheField>
    <cacheField name="Date" numFmtId="0">
      <sharedItems/>
    </cacheField>
    <cacheField name="Period" numFmtId="0">
      <sharedItems count="3">
        <s v="Tequila"/>
        <s v="Atemajac"/>
        <s v="El Grillo"/>
      </sharedItems>
    </cacheField>
    <cacheField name="Weathering" numFmtId="0">
      <sharedItems/>
    </cacheField>
    <cacheField name="Primacy" numFmtId="0">
      <sharedItems/>
    </cacheField>
    <cacheField name="Age Range" numFmtId="0">
      <sharedItems/>
    </cacheField>
    <cacheField name="Age Estimate" numFmtId="0">
      <sharedItems/>
    </cacheField>
    <cacheField name="Sex" numFmtId="0">
      <sharedItems/>
    </cacheField>
    <cacheField name="Pathology?" numFmtId="0">
      <sharedItems count="4">
        <s v="No"/>
        <s v="Yes"/>
        <s v="&quot;&quot;" u="1"/>
        <s v="Com" u="1"/>
      </sharedItems>
    </cacheField>
    <cacheField name="Pathology Details" numFmtId="0">
      <sharedItems longText="1"/>
    </cacheField>
    <cacheField name="Congenital Anomaly" numFmtId="0">
      <sharedItems/>
    </cacheField>
    <cacheField name="Acute" numFmtId="0">
      <sharedItems/>
    </cacheField>
    <cacheField name="Chronic" numFmtId="0">
      <sharedItems/>
    </cacheField>
    <cacheField name="Recovered" numFmtId="0">
      <sharedItems/>
    </cacheField>
    <cacheField name="Nutritional" numFmtId="0">
      <sharedItems/>
    </cacheField>
    <cacheField name="Lifestyle" numFmtId="0">
      <sharedItems/>
    </cacheField>
    <cacheField name="Violence?" numFmtId="0">
      <sharedItems/>
    </cacheField>
    <cacheField name="Violence Types" numFmtId="0">
      <sharedItems/>
    </cacheField>
    <cacheField name="Segments" numFmtId="0">
      <sharedItems/>
    </cacheField>
    <cacheField name="Skull" numFmtId="0">
      <sharedItems containsSemiMixedTypes="0" containsString="0" containsNumber="1" minValue="0" maxValue="7"/>
    </cacheField>
    <cacheField name="Teeth" numFmtId="0">
      <sharedItems containsSemiMixedTypes="0" containsString="0" containsNumber="1" minValue="0" maxValue="1"/>
    </cacheField>
    <cacheField name="Spine" numFmtId="0">
      <sharedItems containsSemiMixedTypes="0" containsString="0" containsNumber="1" minValue="0" maxValue="7"/>
    </cacheField>
    <cacheField name="Thorax" numFmtId="0">
      <sharedItems containsSemiMixedTypes="0" containsString="0" containsNumber="1" minValue="0" maxValue="5"/>
    </cacheField>
    <cacheField name="Uppper Limbs" numFmtId="0">
      <sharedItems containsSemiMixedTypes="0" containsString="0" containsNumber="1" minValue="0" maxValue="6"/>
    </cacheField>
    <cacheField name="Upper Extremities" numFmtId="0">
      <sharedItems containsSemiMixedTypes="0" containsString="0" containsNumber="1" containsInteger="1" minValue="0" maxValue="4"/>
    </cacheField>
    <cacheField name="Pelvis" numFmtId="0">
      <sharedItems containsSemiMixedTypes="0" containsString="0" containsNumber="1" minValue="0" maxValue="4"/>
    </cacheField>
    <cacheField name="Lower Limbs" numFmtId="0">
      <sharedItems containsSemiMixedTypes="0" containsString="0" containsNumber="1" minValue="0" maxValue="5"/>
    </cacheField>
    <cacheField name="Lower Extremities" numFmtId="0">
      <sharedItems containsSemiMixedTypes="0" containsString="0" containsNumber="1" minValue="0" maxValue="5"/>
    </cacheField>
    <cacheField name="Long Bone" numFmtId="0">
      <sharedItems containsSemiMixedTypes="0" containsString="0" containsNumber="1" minValue="0" maxValue="6"/>
    </cacheField>
    <cacheField name="Manganese" numFmtId="0">
      <sharedItems/>
    </cacheField>
    <cacheField name="Articulation" numFmtId="0">
      <sharedItems/>
    </cacheField>
    <cacheField name="Predation" numFmtId="0">
      <sharedItems/>
    </cacheField>
    <cacheField name="Cremation" numFmtId="0">
      <sharedItems/>
    </cacheField>
    <cacheField name="Extent" numFmtId="0">
      <sharedItems/>
    </cacheField>
    <cacheField name="Burial Ceremony" numFmtId="0">
      <sharedItems/>
    </cacheField>
    <cacheField name="Ground Pressure Damage" numFmtId="0">
      <sharedItems/>
    </cacheField>
    <cacheField name="Other2"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rah Knightley" refreshedDate="46231.949147685184" createdVersion="8" refreshedVersion="8" minRefreshableVersion="3" recordCount="78" xr:uid="{6978A4F7-0E6C-4722-AC9D-4A0EF084A28C}">
  <cacheSource type="worksheet">
    <worksheetSource ref="A1:BI1048576" sheet="Data"/>
  </cacheSource>
  <cacheFields count="61">
    <cacheField name="Designation" numFmtId="0">
      <sharedItems containsBlank="1"/>
    </cacheField>
    <cacheField name="Zone" numFmtId="0">
      <sharedItems containsBlank="1" count="4">
        <s v="Monumental Center"/>
        <s v="Residential"/>
        <m/>
        <s v="Monumental Satellite " u="1"/>
      </sharedItems>
    </cacheField>
    <cacheField name="Context" numFmtId="0">
      <sharedItems containsBlank="1" count="39">
        <s v="Circle 1, Platform 7, Burial 1"/>
        <s v="Circle 2, Platform 7"/>
        <s v="Circle 3, Exterior Plaza, Burial 1"/>
        <s v="Circle 3, Exterior Plaza, Burial 2"/>
        <s v="Circle 3, Exterior Plaza, Burial 3"/>
        <s v="Circle 6, Tomb 1"/>
        <s v="Circle 6, Tomb 2"/>
        <s v="Circle 6, Tomb 3"/>
        <s v="Circle 6, Tomb 4"/>
        <s v="Circle 6, Central Burial"/>
        <s v="Circle 6, Tomb 5"/>
        <s v="Circle 6, Offering 6"/>
        <s v="Circle 6, Patio, Burial 11"/>
        <s v="Circle 6, Patio, Burial 12 "/>
        <s v="Circle 6, Patio, Burial 9 "/>
        <s v="Circle 6, Patio, Burial 15 "/>
        <s v="Circle 6, Patio, Burial 13 "/>
        <s v="Circle 6, Patio, Offering 10"/>
        <s v="Ballcourt 2, Burial 1"/>
        <s v="Loma Alta, Ballcourt 1"/>
        <s v="La Joyita A (Structure 4), Burial 1"/>
        <s v="La Joyita A (Structure 2), Burial 2"/>
        <s v="La Joyita A (Structure 3), Unnumbered Burial "/>
        <s v="Talleres 1, Structure 2"/>
        <s v="Talleres 2, Offering 1"/>
        <s v="Talleres 3, Burial 1"/>
        <s v="Talleres 3, Burial 2"/>
        <s v="Talleres 3, Burial 3"/>
        <s v="Talleres 3, Burial 4"/>
        <s v="Talleres 3, Burial 5"/>
        <s v="Talleres 3, Burial 5A"/>
        <s v="Talleres 3, Burial 6"/>
        <s v="Talleres 3, Burial 7"/>
        <s v="Talleres 3, Burial 8"/>
        <m/>
        <s v="Circle 1, Exterior Plaza, Structure A, Offering 1" u="1"/>
        <s v="Circle 6, Central Burial, Test Pit" u="1"/>
        <s v="Circle 6, Patio, Burial 8" u="1"/>
        <s v="Circle 6, Patio, Burial 10" u="1"/>
      </sharedItems>
    </cacheField>
    <cacheField name="Individual" numFmtId="0">
      <sharedItems containsBlank="1"/>
    </cacheField>
    <cacheField name="Location" numFmtId="0">
      <sharedItems containsBlank="1"/>
    </cacheField>
    <cacheField name="Nearest Structures" numFmtId="0">
      <sharedItems containsBlank="1"/>
    </cacheField>
    <cacheField name="Relation to Structure" numFmtId="0">
      <sharedItems containsBlank="1" count="9">
        <s v="Construction"/>
        <s v="Below"/>
        <s v="Near"/>
        <s v="&quot;&quot;"/>
        <s v="Into"/>
        <s v="&quot;'"/>
        <s v="Near? Construction?"/>
        <s v="None"/>
        <m/>
      </sharedItems>
    </cacheField>
    <cacheField name="Architecture" numFmtId="0">
      <sharedItems containsBlank="1"/>
    </cacheField>
    <cacheField name="Stone Lining" numFmtId="0">
      <sharedItems containsBlank="1"/>
    </cacheField>
    <cacheField name="Cluster" numFmtId="0">
      <sharedItems containsBlank="1"/>
    </cacheField>
    <cacheField name="Grouping" numFmtId="0">
      <sharedItems containsBlank="1" count="3">
        <s v="Individual"/>
        <s v="Multiple"/>
        <m/>
      </sharedItems>
    </cacheField>
    <cacheField name="Offerings?" numFmtId="0">
      <sharedItems containsBlank="1"/>
    </cacheField>
    <cacheField name="Offering List" numFmtId="0">
      <sharedItems containsBlank="1"/>
    </cacheField>
    <cacheField name="Ceramic Vessels" numFmtId="0">
      <sharedItems containsBlank="1" containsMixedTypes="1" containsNumber="1" containsInteger="1" minValue="0" maxValue="6"/>
    </cacheField>
    <cacheField name="Figurines" numFmtId="0">
      <sharedItems containsBlank="1" containsMixedTypes="1" containsNumber="1" containsInteger="1" minValue="0" maxValue="5"/>
    </cacheField>
    <cacheField name="Lithics" numFmtId="0">
      <sharedItems containsBlank="1" containsMixedTypes="1" containsNumber="1" containsInteger="1" minValue="0" maxValue="4"/>
    </cacheField>
    <cacheField name="Groundstone" numFmtId="0">
      <sharedItems containsBlank="1" containsMixedTypes="1" containsNumber="1" containsInteger="1" minValue="0" maxValue="3"/>
    </cacheField>
    <cacheField name="Jewelry" numFmtId="0">
      <sharedItems containsBlank="1" containsMixedTypes="1" containsNumber="1" containsInteger="1" minValue="0" maxValue="3"/>
    </cacheField>
    <cacheField name="Jewelry Materials" numFmtId="0">
      <sharedItems containsBlank="1" containsMixedTypes="1" containsNumber="1" containsInteger="1" minValue="0" maxValue="0"/>
    </cacheField>
    <cacheField name="Animal Bone (sp)" numFmtId="0">
      <sharedItems containsBlank="1" containsMixedTypes="1" containsNumber="1" containsInteger="1" minValue="0" maxValue="3"/>
    </cacheField>
    <cacheField name="Animal Bone Description" numFmtId="0">
      <sharedItems containsBlank="1"/>
    </cacheField>
    <cacheField name="Copper" numFmtId="0">
      <sharedItems containsBlank="1"/>
    </cacheField>
    <cacheField name="Charcoal" numFmtId="0">
      <sharedItems containsBlank="1" count="5">
        <s v="No"/>
        <s v="Yes"/>
        <s v="&quot;&quot;"/>
        <s v="&quot;'"/>
        <m/>
      </sharedItems>
    </cacheField>
    <cacheField name="Other" numFmtId="0">
      <sharedItems containsBlank="1"/>
    </cacheField>
    <cacheField name="Total # Offerings" numFmtId="0">
      <sharedItems containsBlank="1" containsMixedTypes="1" containsNumber="1" containsInteger="1" minValue="0" maxValue="10"/>
    </cacheField>
    <cacheField name="Date" numFmtId="0">
      <sharedItems containsBlank="1"/>
    </cacheField>
    <cacheField name="Period" numFmtId="0">
      <sharedItems containsBlank="1" count="6">
        <s v="Tequila"/>
        <s v="Atemajac"/>
        <s v="El Grillo"/>
        <m/>
        <s v="Stage 1" u="1"/>
        <s v="Stage 2" u="1"/>
      </sharedItems>
    </cacheField>
    <cacheField name="Weathering" numFmtId="0">
      <sharedItems containsBlank="1"/>
    </cacheField>
    <cacheField name="Primacy" numFmtId="0">
      <sharedItems containsBlank="1" count="8">
        <s v="Secondary"/>
        <s v="Primary?"/>
        <s v="Primary"/>
        <s v="Secondary?"/>
        <m/>
        <s v="Middle Adult" u="1"/>
        <s v="Young Child" u="1"/>
        <s v="Infant" u="1"/>
      </sharedItems>
    </cacheField>
    <cacheField name="Age Range" numFmtId="0">
      <sharedItems containsBlank="1" count="16">
        <s v="Adolescent"/>
        <s v="Infant"/>
        <s v="Older Child"/>
        <s v="Middle Adult"/>
        <s v="Young Child"/>
        <s v="Young Adult"/>
        <s v="Late Adult"/>
        <s v="Subadult"/>
        <s v="Indeterminate"/>
        <m/>
        <s v="45-50y" u="1"/>
        <s v="8-10y" u="1"/>
        <s v="3-4y" u="1"/>
        <s v="2y" u="1"/>
        <s v="Perinatal" u="1"/>
        <s v="&quot;&quot;" u="1"/>
      </sharedItems>
    </cacheField>
    <cacheField name="Age Estimate" numFmtId="0">
      <sharedItems containsBlank="1"/>
    </cacheField>
    <cacheField name="Sex" numFmtId="0">
      <sharedItems containsBlank="1" count="17">
        <s v="Indeterminate"/>
        <s v="Young"/>
        <s v="Female"/>
        <s v="Male"/>
        <s v="Unknown"/>
        <s v="Ambiguous"/>
        <m/>
        <s v="No" u="1"/>
        <s v="Yes" u="1"/>
        <s v="&quot;&quot;" u="1"/>
        <s v="Indeterminate " u="1"/>
        <s v="Female " u="1"/>
        <s v="Female?" u="1"/>
        <s v="Ambiguous (feminine skull, masculine pelvis)" u="1"/>
        <s v="Male?" u="1"/>
        <s v="??" u="1"/>
        <s v="Indeterminate?" u="1"/>
      </sharedItems>
    </cacheField>
    <cacheField name="Pathology?" numFmtId="0">
      <sharedItems containsBlank="1"/>
    </cacheField>
    <cacheField name="Pathology Details" numFmtId="0">
      <sharedItems containsBlank="1" longText="1"/>
    </cacheField>
    <cacheField name="Congenital Anomaly" numFmtId="0">
      <sharedItems containsBlank="1" count="15">
        <s v="No"/>
        <s v="Acromegaly"/>
        <s v="Poland Syndrome, Connective Tissue Disorder, or X-Linked Hypophosphatemic Rickets"/>
        <s v="Micrognathia and molar agenesis"/>
        <s v="Vertebral Fusion"/>
        <m/>
        <s v="Micrognathism and molar agenesis" u="1"/>
        <s v="Unknown" u="1"/>
        <s v="&quot;&quot;" u="1"/>
        <s v="Yes?" u="1"/>
        <s v="Adult Acromegaly" u="1"/>
        <s v="Poland Syndrome?" u="1"/>
        <s v="No?" u="1"/>
        <s v="Commingled: Possible cryptogenic tuberculosis" u="1"/>
        <s v="Possible cryptogenic tuberculosis" u="1"/>
      </sharedItems>
    </cacheField>
    <cacheField name="Acute" numFmtId="0">
      <sharedItems containsBlank="1" count="8">
        <s v="No"/>
        <s v="Periostitis "/>
        <s v="Periostitis, osteolytic lesions, vertebral inflamation, recent tooth loss"/>
        <m/>
        <s v="Unknown" u="1"/>
        <s v="&quot;&quot;" u="1"/>
        <s v="Periostitis, tooth loss " u="1"/>
        <s v="Abrasions and cut marks on forearm" u="1"/>
      </sharedItems>
    </cacheField>
    <cacheField name="Chronic" numFmtId="0">
      <sharedItems containsBlank="1" count="9">
        <s v="No"/>
        <s v="Enamel hypoplasia"/>
        <s v="Osteoporosis, osteoarthritis"/>
        <s v="Osteoporosis, possible cryptogenic tuberculosis"/>
        <m/>
        <s v="Osteoporosis" u="1"/>
        <s v="Unknown" u="1"/>
        <s v="&quot;&quot;" u="1"/>
        <s v="Cryptogenic tuberculosis" u="1"/>
      </sharedItems>
    </cacheField>
    <cacheField name="Recovered" numFmtId="0">
      <sharedItems containsBlank="1" count="11">
        <s v="No"/>
        <s v="Growth Stress, Arm Fracture"/>
        <s v="Arm Fracture"/>
        <s v="Growth stress, rib fracture"/>
        <s v="Rib fracture"/>
        <s v="Tooth loss"/>
        <s v="Growth Stress"/>
        <s v="Arm Fracture, rib fracture"/>
        <m/>
        <s v="Unknown" u="1"/>
        <s v="&quot;&quot;" u="1"/>
      </sharedItems>
    </cacheField>
    <cacheField name="Nutritional" numFmtId="0">
      <sharedItems containsBlank="1" count="9">
        <s v="No"/>
        <s v="Anemia"/>
        <s v="Rickets"/>
        <s v="Anemia, Rickets, &amp; Carbs"/>
        <s v="Carbs"/>
        <s v="Anemia &amp; Rickets"/>
        <m/>
        <s v="Unknown" u="1"/>
        <s v="&quot;&quot;" u="1"/>
      </sharedItems>
    </cacheField>
    <cacheField name="Lifestyle" numFmtId="0">
      <sharedItems containsBlank="1" count="9">
        <s v="No"/>
        <s v="Cranial Modification"/>
        <s v="Dehiscence"/>
        <s v="Right Arm Use"/>
        <s v="Rotator Cuff Tear"/>
        <s v="Left arm use"/>
        <m/>
        <s v="Unknown" u="1"/>
        <s v="&quot;&quot;" u="1"/>
      </sharedItems>
    </cacheField>
    <cacheField name="Violence?" numFmtId="0">
      <sharedItems containsBlank="1" count="5">
        <s v="Yes"/>
        <s v="No"/>
        <m/>
        <s v="Unknown" u="1"/>
        <s v="&quot;&quot;" u="1"/>
      </sharedItems>
    </cacheField>
    <cacheField name="Violence Types" numFmtId="0">
      <sharedItems containsBlank="1" count="15">
        <s v="Oblique Fracture"/>
        <s v="No"/>
        <s v="Oblique fracture, cross-shaped leg fracture, pot polish, bites, cuts"/>
        <s v="Oblique fracture, pot polish, bites, cuts"/>
        <s v="Oblique fracture, bites, cuts"/>
        <s v="Bites"/>
        <s v="Cuts"/>
        <s v="Oblique fracture, cuts"/>
        <s v="Bites, cuts"/>
        <s v="Oblique fracture, bites, cuts, display rack"/>
        <s v="Bites, dents"/>
        <m/>
        <s v="Cuts, bites, oblique fracture" u="1"/>
        <s v="Unknown" u="1"/>
        <s v="&quot;&quot;" u="1"/>
      </sharedItems>
    </cacheField>
    <cacheField name="Segments" numFmtId="0">
      <sharedItems containsBlank="1"/>
    </cacheField>
    <cacheField name="Skull" numFmtId="0">
      <sharedItems containsString="0" containsBlank="1" containsNumber="1" minValue="0" maxValue="7"/>
    </cacheField>
    <cacheField name="Teeth" numFmtId="0">
      <sharedItems containsString="0" containsBlank="1" containsNumber="1" minValue="0" maxValue="1"/>
    </cacheField>
    <cacheField name="Spine" numFmtId="0">
      <sharedItems containsString="0" containsBlank="1" containsNumber="1" minValue="0" maxValue="7"/>
    </cacheField>
    <cacheField name="Thorax" numFmtId="0">
      <sharedItems containsString="0" containsBlank="1" containsNumber="1" minValue="0" maxValue="5"/>
    </cacheField>
    <cacheField name="Uppper Limbs" numFmtId="0">
      <sharedItems containsString="0" containsBlank="1" containsNumber="1" minValue="0" maxValue="6"/>
    </cacheField>
    <cacheField name="Upper Extremities" numFmtId="0">
      <sharedItems containsString="0" containsBlank="1" containsNumber="1" containsInteger="1" minValue="0" maxValue="4"/>
    </cacheField>
    <cacheField name="Pelvis" numFmtId="0">
      <sharedItems containsString="0" containsBlank="1" containsNumber="1" minValue="0" maxValue="4"/>
    </cacheField>
    <cacheField name="Lower Limbs" numFmtId="0">
      <sharedItems containsString="0" containsBlank="1" containsNumber="1" minValue="0" maxValue="5"/>
    </cacheField>
    <cacheField name="Lower Extremities" numFmtId="0">
      <sharedItems containsString="0" containsBlank="1" containsNumber="1" minValue="0" maxValue="5"/>
    </cacheField>
    <cacheField name="Long Bone" numFmtId="0">
      <sharedItems containsString="0" containsBlank="1" containsNumber="1" minValue="0" maxValue="6"/>
    </cacheField>
    <cacheField name="Manganese" numFmtId="0">
      <sharedItems containsBlank="1"/>
    </cacheField>
    <cacheField name="Articulation" numFmtId="0">
      <sharedItems containsBlank="1" count="5">
        <s v="No"/>
        <s v="Yes"/>
        <s v="Yes?"/>
        <m/>
        <s v="Unknown" u="1"/>
      </sharedItems>
    </cacheField>
    <cacheField name="Predation" numFmtId="0">
      <sharedItems containsBlank="1" count="7">
        <s v="Yes"/>
        <s v="No"/>
        <m/>
        <s v="Unknown" u="1"/>
        <s v="&quot;&quot;" u="1"/>
        <s v="Yes " u="1"/>
        <s v="Yes?" u="1"/>
      </sharedItems>
    </cacheField>
    <cacheField name="Cremation" numFmtId="0">
      <sharedItems containsBlank="1" count="6">
        <s v="Yes"/>
        <s v="No"/>
        <m/>
        <s v="Unknown" u="1"/>
        <s v="&quot;&quot;" u="1"/>
        <s v="Yes " u="1"/>
      </sharedItems>
    </cacheField>
    <cacheField name="Extent" numFmtId="0">
      <sharedItems containsBlank="1" count="23">
        <s v="Full Calcine"/>
        <s v="Full Char to Calcine"/>
        <s v="Extremities Ashy"/>
        <s v="Legs Color Change"/>
        <s v="Full Color Change to Calcine"/>
        <s v="Partial Color Change to Calcine"/>
        <s v="Partial Char to Calcine"/>
        <s v="Long bone clouding"/>
        <s v="Clouding to calcine"/>
        <s v="NA"/>
        <s v="Skull and Long Bone Clouding to Calcine"/>
        <s v="Long Bone Calcine"/>
        <s v="Skull Calcine"/>
        <s v="Skull Char to Calcine"/>
        <s v="Sparse Color Change to Calcine"/>
        <s v="Partial Color Change to Char"/>
        <s v="Left Arm Clouding"/>
        <s v="Right Arm Calcine"/>
        <m/>
        <s v="Clouding to  calcine" u="1"/>
        <s v="Unknown" u="1"/>
        <s v="&quot;&quot;" u="1"/>
        <s v="No" u="1"/>
      </sharedItems>
    </cacheField>
    <cacheField name="Burial Ceremony" numFmtId="0">
      <sharedItems containsBlank="1" count="24">
        <s v="No"/>
        <s v="Yellow pigment"/>
        <s v="Obsidian nodules, red pigment (1)"/>
        <s v="&quot;&quot;"/>
        <s v="&quot;&quot; "/>
        <s v="Green and red flaky material"/>
        <s v="Red pigment"/>
        <s v="Red pigment, pollen, possible burnt offering, floor spread with loose wet earth"/>
        <s v="Sand with black ceramic sherds"/>
        <s v="Obsidian nodules"/>
        <s v="Possible red pigment"/>
        <s v="Cache of charcoal, canids, teeth"/>
        <s v="Clay lined pit"/>
        <s v="&quot;'"/>
        <s v="Hearth"/>
        <s v="Fine clay and obsidian nodules"/>
        <s v="Clay lined floor"/>
        <m/>
        <s v="Possible display rack" u="1"/>
        <s v="Unknown" u="1"/>
        <s v="Yellow pigment?" u="1"/>
        <s v="Red pigment?" u="1"/>
        <s v="Yes?" u="1"/>
        <s v="Yes" u="1"/>
      </sharedItems>
    </cacheField>
    <cacheField name="Ground Pressure Damage" numFmtId="0">
      <sharedItems containsBlank="1"/>
    </cacheField>
    <cacheField name="Other2"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rah Knightley" refreshedDate="46259.56392789352" backgroundQuery="1" createdVersion="8" refreshedVersion="8" minRefreshableVersion="3" recordCount="0" supportSubquery="1" supportAdvancedDrill="1" xr:uid="{97CB4504-8B8C-4A05-B4B3-DF95F7BB8FBB}">
  <cacheSource type="external" connectionId="1"/>
  <cacheFields count="5">
    <cacheField name="[Measures].[Count of Individual 2]" caption="Count of Individual 2" numFmtId="0" hierarchy="130" level="32767"/>
    <cacheField name="[Range 1].[Period].[Period]" caption="Period" numFmtId="0" hierarchy="87" level="1">
      <sharedItems count="3">
        <s v="Atemajac"/>
        <s v="El Grillo"/>
        <s v="Tequila"/>
      </sharedItems>
    </cacheField>
    <cacheField name="[Range 1].[Zone].[Zone]" caption="Zone" numFmtId="0" hierarchy="62" level="1">
      <sharedItems count="2">
        <s v="Monumental Center"/>
        <s v="Residential"/>
      </sharedItems>
    </cacheField>
    <cacheField name="[Range 1].[Context].[Context]" caption="Context" numFmtId="0" hierarchy="63" level="1">
      <sharedItems count="34">
        <s v="Ballcourt 2, Burial 1"/>
        <s v="Circle 6, Patio, Burial 13"/>
        <s v="Circle 6, Patio, Burial 15"/>
        <s v="Circle 6, Patio, Burial 9"/>
        <s v="Circle 6, Patio, Offering 10"/>
        <s v="Talleres 1, Structure 2"/>
        <s v="Talleres 2, Offering 1"/>
        <s v="Talleres 3, Burial 8"/>
        <s v="Circle 1, Platform 7, Burial 1"/>
        <s v="Circle 2, Platform 7"/>
        <s v="Circle 3, Exterior Plaza, Burial 1"/>
        <s v="Circle 3, Exterior Plaza, Burial 2"/>
        <s v="Circle 3, Exterior Plaza, Burial 3"/>
        <s v="Circle 6, Central Burial"/>
        <s v="Circle 6, Offering 6"/>
        <s v="Circle 6, Patio, Burial 11"/>
        <s v="Circle 6, Patio, Burial 12"/>
        <s v="Circle 6, Tomb 1"/>
        <s v="Circle 6, Tomb 2"/>
        <s v="Circle 6, Tomb 3"/>
        <s v="Circle 6, Tomb 4"/>
        <s v="Circle 6, Tomb 5"/>
        <s v="Loma Alta, Ballcourt 1"/>
        <s v="La Joyita A (Structure 2), Burial 2"/>
        <s v="La Joyita A (Structure 3), Unnumbered Burial"/>
        <s v="La Joyita A (Structure 4), Burial 1"/>
        <s v="Talleres 3, Burial 1"/>
        <s v="Talleres 3, Burial 2"/>
        <s v="Talleres 3, Burial 3"/>
        <s v="Talleres 3, Burial 4"/>
        <s v="Talleres 3, Burial 5"/>
        <s v="Talleres 3, Burial 5A"/>
        <s v="Talleres 3, Burial 6"/>
        <s v="Talleres 3, Burial 7"/>
      </sharedItems>
    </cacheField>
    <cacheField name="[Range 1].[Stone Lining].[Stone Lining]" caption="Stone Lining" numFmtId="0" hierarchy="69" level="1">
      <sharedItems count="11">
        <s v="Empedrado"/>
        <s v="Empedrado, Natural Floor"/>
        <s v="Metate marker"/>
        <s v="Natural Floor"/>
        <s v="Natural Floor, Stone Wall"/>
        <s v="None"/>
        <s v="Slab Door"/>
        <s v="Slab Floor"/>
        <s v="Slab Marker"/>
        <s v="Slab Markers, Slab Floor"/>
        <s v="Stone Lined"/>
      </sharedItems>
    </cacheField>
  </cacheFields>
  <cacheHierarchies count="131">
    <cacheHierarchy uniqueName="[Range].[Designation]" caption="Designation" attribute="1" defaultMemberUniqueName="[Range].[Designation].[All]" allUniqueName="[Range].[Designation].[All]" dimensionUniqueName="[Range]" displayFolder="" count="0" memberValueDatatype="130" unbalanced="0"/>
    <cacheHierarchy uniqueName="[Range].[Zone]" caption="Zone" attribute="1" defaultMemberUniqueName="[Range].[Zone].[All]" allUniqueName="[Range].[Zone].[All]" dimensionUniqueName="[Range]" displayFolder="" count="0" memberValueDatatype="130" unbalanced="0"/>
    <cacheHierarchy uniqueName="[Range].[Context]" caption="Context" attribute="1" defaultMemberUniqueName="[Range].[Context].[All]" allUniqueName="[Range].[Context].[All]" dimensionUniqueName="[Range]" displayFolder="" count="0" memberValueDatatype="130" unbalanced="0"/>
    <cacheHierarchy uniqueName="[Range].[Individual]" caption="Individual" attribute="1" defaultMemberUniqueName="[Range].[Individual].[All]" allUniqueName="[Range].[Individual].[All]" dimensionUniqueName="[Range]" displayFolder="" count="0" memberValueDatatype="130" unbalanced="0"/>
    <cacheHierarchy uniqueName="[Range].[Location]" caption="Location" attribute="1" defaultMemberUniqueName="[Range].[Location].[All]" allUniqueName="[Range].[Location].[All]" dimensionUniqueName="[Range]" displayFolder="" count="0" memberValueDatatype="130" unbalanced="0"/>
    <cacheHierarchy uniqueName="[Range].[Nearest Structures]" caption="Nearest Structures" attribute="1" defaultMemberUniqueName="[Range].[Nearest Structures].[All]" allUniqueName="[Range].[Nearest Structures].[All]" dimensionUniqueName="[Range]" displayFolder="" count="0" memberValueDatatype="130" unbalanced="0"/>
    <cacheHierarchy uniqueName="[Range].[Relation to Structure]" caption="Relation to Structure" attribute="1" defaultMemberUniqueName="[Range].[Relation to Structure].[All]" allUniqueName="[Range].[Relation to Structure].[All]" dimensionUniqueName="[Range]" displayFolder="" count="0" memberValueDatatype="130" unbalanced="0"/>
    <cacheHierarchy uniqueName="[Range].[Architecture]" caption="Architecture" attribute="1" defaultMemberUniqueName="[Range].[Architecture].[All]" allUniqueName="[Range].[Architecture].[All]" dimensionUniqueName="[Range]" displayFolder="" count="0" memberValueDatatype="130" unbalanced="0"/>
    <cacheHierarchy uniqueName="[Range].[Stone Lining]" caption="Stone Lining" attribute="1" defaultMemberUniqueName="[Range].[Stone Lining].[All]" allUniqueName="[Range].[Stone Lining].[All]" dimensionUniqueName="[Range]" displayFolder="" count="0" memberValueDatatype="130" unbalanced="0"/>
    <cacheHierarchy uniqueName="[Range].[Cluster]" caption="Cluster" attribute="1" defaultMemberUniqueName="[Range].[Cluster].[All]" allUniqueName="[Range].[Cluster].[All]" dimensionUniqueName="[Range]" displayFolder="" count="0" memberValueDatatype="130" unbalanced="0"/>
    <cacheHierarchy uniqueName="[Range].[Grouping]" caption="Grouping" attribute="1" defaultMemberUniqueName="[Range].[Grouping].[All]" allUniqueName="[Range].[Grouping].[All]" dimensionUniqueName="[Range]" displayFolder="" count="0" memberValueDatatype="130" unbalanced="0"/>
    <cacheHierarchy uniqueName="[Range].[Offerings?]" caption="Offerings?" attribute="1" defaultMemberUniqueName="[Range].[Offerings?].[All]" allUniqueName="[Range].[Offerings?].[All]" dimensionUniqueName="[Range]" displayFolder="" count="0" memberValueDatatype="130" unbalanced="0"/>
    <cacheHierarchy uniqueName="[Range].[Offering List]" caption="Offering List" attribute="1" defaultMemberUniqueName="[Range].[Offering List].[All]" allUniqueName="[Range].[Offering List].[All]" dimensionUniqueName="[Range]" displayFolder="" count="0" memberValueDatatype="130" unbalanced="0"/>
    <cacheHierarchy uniqueName="[Range].[Ceramic Vessels]" caption="Ceramic Vessels" attribute="1" defaultMemberUniqueName="[Range].[Ceramic Vessels].[All]" allUniqueName="[Range].[Ceramic Vessels].[All]" dimensionUniqueName="[Range]" displayFolder="" count="0" memberValueDatatype="130" unbalanced="0"/>
    <cacheHierarchy uniqueName="[Range].[Figurines]" caption="Figurines" attribute="1" defaultMemberUniqueName="[Range].[Figurines].[All]" allUniqueName="[Range].[Figurines].[All]" dimensionUniqueName="[Range]" displayFolder="" count="0" memberValueDatatype="130" unbalanced="0"/>
    <cacheHierarchy uniqueName="[Range].[Lithics]" caption="Lithics" attribute="1" defaultMemberUniqueName="[Range].[Lithics].[All]" allUniqueName="[Range].[Lithics].[All]" dimensionUniqueName="[Range]" displayFolder="" count="0" memberValueDatatype="130" unbalanced="0"/>
    <cacheHierarchy uniqueName="[Range].[Groundstone]" caption="Groundstone" attribute="1" defaultMemberUniqueName="[Range].[Groundstone].[All]" allUniqueName="[Range].[Groundstone].[All]" dimensionUniqueName="[Range]" displayFolder="" count="0" memberValueDatatype="130" unbalanced="0"/>
    <cacheHierarchy uniqueName="[Range].[Jewelry]" caption="Jewelry" attribute="1" defaultMemberUniqueName="[Range].[Jewelry].[All]" allUniqueName="[Range].[Jewelry].[All]" dimensionUniqueName="[Range]" displayFolder="" count="0" memberValueDatatype="130" unbalanced="0"/>
    <cacheHierarchy uniqueName="[Range].[Jewelry Materials]" caption="Jewelry Materials" attribute="1" defaultMemberUniqueName="[Range].[Jewelry Materials].[All]" allUniqueName="[Range].[Jewelry Materials].[All]" dimensionUniqueName="[Range]" displayFolder="" count="0" memberValueDatatype="130" unbalanced="0"/>
    <cacheHierarchy uniqueName="[Range].[Animal Bone (sp)]" caption="Animal Bone (sp)" attribute="1" defaultMemberUniqueName="[Range].[Animal Bone (sp)].[All]" allUniqueName="[Range].[Animal Bone (sp)].[All]" dimensionUniqueName="[Range]" displayFolder="" count="0" memberValueDatatype="130" unbalanced="0"/>
    <cacheHierarchy uniqueName="[Range].[Animal Bone Description]" caption="Animal Bone Description" attribute="1" defaultMemberUniqueName="[Range].[Animal Bone Description].[All]" allUniqueName="[Range].[Animal Bone Description].[All]" dimensionUniqueName="[Range]" displayFolder="" count="0" memberValueDatatype="130" unbalanced="0"/>
    <cacheHierarchy uniqueName="[Range].[Copper]" caption="Copper" attribute="1" defaultMemberUniqueName="[Range].[Copper].[All]" allUniqueName="[Range].[Copper].[All]" dimensionUniqueName="[Range]" displayFolder="" count="0" memberValueDatatype="130" unbalanced="0"/>
    <cacheHierarchy uniqueName="[Range].[Charcoal]" caption="Charcoal" attribute="1" defaultMemberUniqueName="[Range].[Charcoal].[All]" allUniqueName="[Range].[Charcoal].[All]" dimensionUniqueName="[Range]" displayFolder="" count="0" memberValueDatatype="130" unbalanced="0"/>
    <cacheHierarchy uniqueName="[Range].[Other]" caption="Other" attribute="1" defaultMemberUniqueName="[Range].[Other].[All]" allUniqueName="[Range].[Other].[All]" dimensionUniqueName="[Range]" displayFolder="" count="0" memberValueDatatype="130" unbalanced="0"/>
    <cacheHierarchy uniqueName="[Range].[Total # Offerings]" caption="Total # Offerings" attribute="1" defaultMemberUniqueName="[Range].[Total # Offerings].[All]" allUniqueName="[Range].[Total # Offerings].[All]" dimensionUniqueName="[Range]" displayFolder="" count="0" memberValueDatatype="130" unbalanced="0"/>
    <cacheHierarchy uniqueName="[Range].[Date]" caption="Date" attribute="1" defaultMemberUniqueName="[Range].[Date].[All]" allUniqueName="[Range].[Date].[All]" dimensionUniqueName="[Range]" displayFolder="" count="0" memberValueDatatype="130" unbalanced="0"/>
    <cacheHierarchy uniqueName="[Range].[Period]" caption="Period" attribute="1" defaultMemberUniqueName="[Range].[Period].[All]" allUniqueName="[Range].[Period].[All]" dimensionUniqueName="[Range]" displayFolder="" count="0" memberValueDatatype="130" unbalanced="0"/>
    <cacheHierarchy uniqueName="[Range].[Weathering]" caption="Weathering" attribute="1" defaultMemberUniqueName="[Range].[Weathering].[All]" allUniqueName="[Range].[Weathering].[All]" dimensionUniqueName="[Range]" displayFolder="" count="0" memberValueDatatype="130" unbalanced="0"/>
    <cacheHierarchy uniqueName="[Range].[Primacy]" caption="Primacy" attribute="1" defaultMemberUniqueName="[Range].[Primacy].[All]" allUniqueName="[Range].[Primacy].[All]" dimensionUniqueName="[Range]" displayFolder="" count="0" memberValueDatatype="130" unbalanced="0"/>
    <cacheHierarchy uniqueName="[Range].[Age Range]" caption="Age Range" attribute="1" defaultMemberUniqueName="[Range].[Age Range].[All]" allUniqueName="[Range].[Age Range].[All]" dimensionUniqueName="[Range]" displayFolder="" count="0" memberValueDatatype="130" unbalanced="0"/>
    <cacheHierarchy uniqueName="[Range].[Age Estimate]" caption="Age Estimate" attribute="1" defaultMemberUniqueName="[Range].[Age Estimate].[All]" allUniqueName="[Range].[Age Estimate].[All]" dimensionUniqueName="[Range]" displayFolder="" count="0" memberValueDatatype="130" unbalanced="0"/>
    <cacheHierarchy uniqueName="[Range].[Sex]" caption="Sex" attribute="1" defaultMemberUniqueName="[Range].[Sex].[All]" allUniqueName="[Range].[Sex].[All]" dimensionUniqueName="[Range]" displayFolder="" count="0" memberValueDatatype="130" unbalanced="0"/>
    <cacheHierarchy uniqueName="[Range].[Pathology?]" caption="Pathology?" attribute="1" defaultMemberUniqueName="[Range].[Pathology?].[All]" allUniqueName="[Range].[Pathology?].[All]" dimensionUniqueName="[Range]" displayFolder="" count="0" memberValueDatatype="130" unbalanced="0"/>
    <cacheHierarchy uniqueName="[Range].[Pathology Details]" caption="Pathology Details" attribute="1" defaultMemberUniqueName="[Range].[Pathology Details].[All]" allUniqueName="[Range].[Pathology Details].[All]" dimensionUniqueName="[Range]" displayFolder="" count="0" memberValueDatatype="130" unbalanced="0"/>
    <cacheHierarchy uniqueName="[Range].[Congenital Anomaly]" caption="Congenital Anomaly" attribute="1" defaultMemberUniqueName="[Range].[Congenital Anomaly].[All]" allUniqueName="[Range].[Congenital Anomaly].[All]" dimensionUniqueName="[Range]" displayFolder="" count="0" memberValueDatatype="130" unbalanced="0"/>
    <cacheHierarchy uniqueName="[Range].[Acute]" caption="Acute" attribute="1" defaultMemberUniqueName="[Range].[Acute].[All]" allUniqueName="[Range].[Acute].[All]" dimensionUniqueName="[Range]" displayFolder="" count="0" memberValueDatatype="130" unbalanced="0"/>
    <cacheHierarchy uniqueName="[Range].[Chronic]" caption="Chronic" attribute="1" defaultMemberUniqueName="[Range].[Chronic].[All]" allUniqueName="[Range].[Chronic].[All]" dimensionUniqueName="[Range]" displayFolder="" count="0" memberValueDatatype="130" unbalanced="0"/>
    <cacheHierarchy uniqueName="[Range].[Recovered]" caption="Recovered" attribute="1" defaultMemberUniqueName="[Range].[Recovered].[All]" allUniqueName="[Range].[Recovered].[All]" dimensionUniqueName="[Range]" displayFolder="" count="0" memberValueDatatype="130" unbalanced="0"/>
    <cacheHierarchy uniqueName="[Range].[Nutritional]" caption="Nutritional" attribute="1" defaultMemberUniqueName="[Range].[Nutritional].[All]" allUniqueName="[Range].[Nutritional].[All]" dimensionUniqueName="[Range]" displayFolder="" count="0" memberValueDatatype="130" unbalanced="0"/>
    <cacheHierarchy uniqueName="[Range].[Lifestyle]" caption="Lifestyle" attribute="1" defaultMemberUniqueName="[Range].[Lifestyle].[All]" allUniqueName="[Range].[Lifestyle].[All]" dimensionUniqueName="[Range]" displayFolder="" count="0" memberValueDatatype="130" unbalanced="0"/>
    <cacheHierarchy uniqueName="[Range].[Violence?]" caption="Violence?" attribute="1" defaultMemberUniqueName="[Range].[Violence?].[All]" allUniqueName="[Range].[Violence?].[All]" dimensionUniqueName="[Range]" displayFolder="" count="0" memberValueDatatype="130" unbalanced="0"/>
    <cacheHierarchy uniqueName="[Range].[Violence Types]" caption="Violence Types" attribute="1" defaultMemberUniqueName="[Range].[Violence Types].[All]" allUniqueName="[Range].[Violence Types].[All]" dimensionUniqueName="[Range]" displayFolder="" count="0" memberValueDatatype="130" unbalanced="0"/>
    <cacheHierarchy uniqueName="[Range].[Segments]" caption="Segments" attribute="1" defaultMemberUniqueName="[Range].[Segments].[All]" allUniqueName="[Range].[Segments].[All]" dimensionUniqueName="[Range]" displayFolder="" count="0" memberValueDatatype="130" unbalanced="0"/>
    <cacheHierarchy uniqueName="[Range].[Skull]" caption="Skull" attribute="1" defaultMemberUniqueName="[Range].[Skull].[All]" allUniqueName="[Range].[Skull].[All]" dimensionUniqueName="[Range]" displayFolder="" count="0" memberValueDatatype="5" unbalanced="0"/>
    <cacheHierarchy uniqueName="[Range].[Teeth]" caption="Teeth" attribute="1" defaultMemberUniqueName="[Range].[Teeth].[All]" allUniqueName="[Range].[Teeth].[All]" dimensionUniqueName="[Range]" displayFolder="" count="0" memberValueDatatype="5" unbalanced="0"/>
    <cacheHierarchy uniqueName="[Range].[Spine]" caption="Spine" attribute="1" defaultMemberUniqueName="[Range].[Spine].[All]" allUniqueName="[Range].[Spine].[All]" dimensionUniqueName="[Range]" displayFolder="" count="0" memberValueDatatype="5" unbalanced="0"/>
    <cacheHierarchy uniqueName="[Range].[Thorax]" caption="Thorax" attribute="1" defaultMemberUniqueName="[Range].[Thorax].[All]" allUniqueName="[Range].[Thorax].[All]" dimensionUniqueName="[Range]" displayFolder="" count="0" memberValueDatatype="5" unbalanced="0"/>
    <cacheHierarchy uniqueName="[Range].[Uppper Limbs]" caption="Uppper Limbs" attribute="1" defaultMemberUniqueName="[Range].[Uppper Limbs].[All]" allUniqueName="[Range].[Uppper Limbs].[All]" dimensionUniqueName="[Range]" displayFolder="" count="0" memberValueDatatype="5" unbalanced="0"/>
    <cacheHierarchy uniqueName="[Range].[Upper Extremities]" caption="Upper Extremities" attribute="1" defaultMemberUniqueName="[Range].[Upper Extremities].[All]" allUniqueName="[Range].[Upper Extremities].[All]" dimensionUniqueName="[Range]" displayFolder="" count="0" memberValueDatatype="20" unbalanced="0"/>
    <cacheHierarchy uniqueName="[Range].[Pelvis]" caption="Pelvis" attribute="1" defaultMemberUniqueName="[Range].[Pelvis].[All]" allUniqueName="[Range].[Pelvis].[All]" dimensionUniqueName="[Range]" displayFolder="" count="0" memberValueDatatype="5" unbalanced="0"/>
    <cacheHierarchy uniqueName="[Range].[Lower Limbs]" caption="Lower Limbs" attribute="1" defaultMemberUniqueName="[Range].[Lower Limbs].[All]" allUniqueName="[Range].[Lower Limbs].[All]" dimensionUniqueName="[Range]" displayFolder="" count="0" memberValueDatatype="5" unbalanced="0"/>
    <cacheHierarchy uniqueName="[Range].[Lower Extremities]" caption="Lower Extremities" attribute="1" defaultMemberUniqueName="[Range].[Lower Extremities].[All]" allUniqueName="[Range].[Lower Extremities].[All]" dimensionUniqueName="[Range]" displayFolder="" count="0" memberValueDatatype="5" unbalanced="0"/>
    <cacheHierarchy uniqueName="[Range].[Long Bone]" caption="Long Bone" attribute="1" defaultMemberUniqueName="[Range].[Long Bone].[All]" allUniqueName="[Range].[Long Bone].[All]" dimensionUniqueName="[Range]" displayFolder="" count="0" memberValueDatatype="5" unbalanced="0"/>
    <cacheHierarchy uniqueName="[Range].[Manganese]" caption="Manganese" attribute="1" defaultMemberUniqueName="[Range].[Manganese].[All]" allUniqueName="[Range].[Manganese].[All]" dimensionUniqueName="[Range]" displayFolder="" count="0" memberValueDatatype="130" unbalanced="0"/>
    <cacheHierarchy uniqueName="[Range].[Articulation]" caption="Articulation" attribute="1" defaultMemberUniqueName="[Range].[Articulation].[All]" allUniqueName="[Range].[Articulation].[All]" dimensionUniqueName="[Range]" displayFolder="" count="0" memberValueDatatype="130" unbalanced="0"/>
    <cacheHierarchy uniqueName="[Range].[Predation]" caption="Predation" attribute="1" defaultMemberUniqueName="[Range].[Predation].[All]" allUniqueName="[Range].[Predation].[All]" dimensionUniqueName="[Range]" displayFolder="" count="0" memberValueDatatype="130" unbalanced="0"/>
    <cacheHierarchy uniqueName="[Range].[Cremation]" caption="Cremation" attribute="1" defaultMemberUniqueName="[Range].[Cremation].[All]" allUniqueName="[Range].[Cremation].[All]" dimensionUniqueName="[Range]" displayFolder="" count="0" memberValueDatatype="130" unbalanced="0"/>
    <cacheHierarchy uniqueName="[Range].[Extent]" caption="Extent" attribute="1" defaultMemberUniqueName="[Range].[Extent].[All]" allUniqueName="[Range].[Extent].[All]" dimensionUniqueName="[Range]" displayFolder="" count="0" memberValueDatatype="130" unbalanced="0"/>
    <cacheHierarchy uniqueName="[Range].[Burial Ceremony]" caption="Burial Ceremony" attribute="1" defaultMemberUniqueName="[Range].[Burial Ceremony].[All]" allUniqueName="[Range].[Burial Ceremony].[All]" dimensionUniqueName="[Range]" displayFolder="" count="0" memberValueDatatype="130" unbalanced="0"/>
    <cacheHierarchy uniqueName="[Range].[Ground Pressure Damage]" caption="Ground Pressure Damage" attribute="1" defaultMemberUniqueName="[Range].[Ground Pressure Damage].[All]" allUniqueName="[Range].[Ground Pressure Damage].[All]" dimensionUniqueName="[Range]" displayFolder="" count="0" memberValueDatatype="130" unbalanced="0"/>
    <cacheHierarchy uniqueName="[Range].[Other 2]" caption="Other 2" attribute="1" defaultMemberUniqueName="[Range].[Other 2].[All]" allUniqueName="[Range].[Other 2].[All]" dimensionUniqueName="[Range]" displayFolder="" count="0" memberValueDatatype="130" unbalanced="0"/>
    <cacheHierarchy uniqueName="[Range 1].[Designation]" caption="Designation" attribute="1" defaultMemberUniqueName="[Range 1].[Designation].[All]" allUniqueName="[Range 1].[Designation].[All]" dimensionUniqueName="[Range 1]" displayFolder="" count="0" memberValueDatatype="130" unbalanced="0"/>
    <cacheHierarchy uniqueName="[Range 1].[Zone]" caption="Zone" attribute="1" defaultMemberUniqueName="[Range 1].[Zone].[All]" allUniqueName="[Range 1].[Zone].[All]" dimensionUniqueName="[Range 1]" displayFolder="" count="2" memberValueDatatype="130" unbalanced="0">
      <fieldsUsage count="2">
        <fieldUsage x="-1"/>
        <fieldUsage x="2"/>
      </fieldsUsage>
    </cacheHierarchy>
    <cacheHierarchy uniqueName="[Range 1].[Context]" caption="Context" attribute="1" defaultMemberUniqueName="[Range 1].[Context].[All]" allUniqueName="[Range 1].[Context].[All]" dimensionUniqueName="[Range 1]" displayFolder="" count="2" memberValueDatatype="130" unbalanced="0">
      <fieldsUsage count="2">
        <fieldUsage x="-1"/>
        <fieldUsage x="3"/>
      </fieldsUsage>
    </cacheHierarchy>
    <cacheHierarchy uniqueName="[Range 1].[Individual]" caption="Individual" attribute="1" defaultMemberUniqueName="[Range 1].[Individual].[All]" allUniqueName="[Range 1].[Individual].[All]" dimensionUniqueName="[Range 1]" displayFolder="" count="0" memberValueDatatype="130" unbalanced="0"/>
    <cacheHierarchy uniqueName="[Range 1].[Location]" caption="Location" attribute="1" defaultMemberUniqueName="[Range 1].[Location].[All]" allUniqueName="[Range 1].[Location].[All]" dimensionUniqueName="[Range 1]" displayFolder="" count="0" memberValueDatatype="130" unbalanced="0"/>
    <cacheHierarchy uniqueName="[Range 1].[Nearest Structures]" caption="Nearest Structures" attribute="1" defaultMemberUniqueName="[Range 1].[Nearest Structures].[All]" allUniqueName="[Range 1].[Nearest Structures].[All]" dimensionUniqueName="[Range 1]" displayFolder="" count="0" memberValueDatatype="130" unbalanced="0"/>
    <cacheHierarchy uniqueName="[Range 1].[Relation to Structure]" caption="Relation to Structure" attribute="1" defaultMemberUniqueName="[Range 1].[Relation to Structure].[All]" allUniqueName="[Range 1].[Relation to Structure].[All]" dimensionUniqueName="[Range 1]" displayFolder="" count="0" memberValueDatatype="130" unbalanced="0"/>
    <cacheHierarchy uniqueName="[Range 1].[Architecture]" caption="Architecture" attribute="1" defaultMemberUniqueName="[Range 1].[Architecture].[All]" allUniqueName="[Range 1].[Architecture].[All]" dimensionUniqueName="[Range 1]" displayFolder="" count="0" memberValueDatatype="130" unbalanced="0"/>
    <cacheHierarchy uniqueName="[Range 1].[Stone Lining]" caption="Stone Lining" attribute="1" defaultMemberUniqueName="[Range 1].[Stone Lining].[All]" allUniqueName="[Range 1].[Stone Lining].[All]" dimensionUniqueName="[Range 1]" displayFolder="" count="2" memberValueDatatype="130" unbalanced="0">
      <fieldsUsage count="2">
        <fieldUsage x="-1"/>
        <fieldUsage x="4"/>
      </fieldsUsage>
    </cacheHierarchy>
    <cacheHierarchy uniqueName="[Range 1].[Cluster]" caption="Cluster" attribute="1" defaultMemberUniqueName="[Range 1].[Cluster].[All]" allUniqueName="[Range 1].[Cluster].[All]" dimensionUniqueName="[Range 1]" displayFolder="" count="0" memberValueDatatype="130" unbalanced="0"/>
    <cacheHierarchy uniqueName="[Range 1].[Grouping]" caption="Grouping" attribute="1" defaultMemberUniqueName="[Range 1].[Grouping].[All]" allUniqueName="[Range 1].[Grouping].[All]" dimensionUniqueName="[Range 1]" displayFolder="" count="0" memberValueDatatype="130" unbalanced="0"/>
    <cacheHierarchy uniqueName="[Range 1].[Offerings?]" caption="Offerings?" attribute="1" defaultMemberUniqueName="[Range 1].[Offerings?].[All]" allUniqueName="[Range 1].[Offerings?].[All]" dimensionUniqueName="[Range 1]" displayFolder="" count="0" memberValueDatatype="130" unbalanced="0"/>
    <cacheHierarchy uniqueName="[Range 1].[Offering List]" caption="Offering List" attribute="1" defaultMemberUniqueName="[Range 1].[Offering List].[All]" allUniqueName="[Range 1].[Offering List].[All]" dimensionUniqueName="[Range 1]" displayFolder="" count="0" memberValueDatatype="130" unbalanced="0"/>
    <cacheHierarchy uniqueName="[Range 1].[Ceramic Vessels]" caption="Ceramic Vessels" attribute="1" defaultMemberUniqueName="[Range 1].[Ceramic Vessels].[All]" allUniqueName="[Range 1].[Ceramic Vessels].[All]" dimensionUniqueName="[Range 1]" displayFolder="" count="0" memberValueDatatype="130" unbalanced="0"/>
    <cacheHierarchy uniqueName="[Range 1].[Figurines]" caption="Figurines" attribute="1" defaultMemberUniqueName="[Range 1].[Figurines].[All]" allUniqueName="[Range 1].[Figurines].[All]" dimensionUniqueName="[Range 1]" displayFolder="" count="0" memberValueDatatype="130" unbalanced="0"/>
    <cacheHierarchy uniqueName="[Range 1].[Lithics]" caption="Lithics" attribute="1" defaultMemberUniqueName="[Range 1].[Lithics].[All]" allUniqueName="[Range 1].[Lithics].[All]" dimensionUniqueName="[Range 1]" displayFolder="" count="0" memberValueDatatype="130" unbalanced="0"/>
    <cacheHierarchy uniqueName="[Range 1].[Groundstone]" caption="Groundstone" attribute="1" defaultMemberUniqueName="[Range 1].[Groundstone].[All]" allUniqueName="[Range 1].[Groundstone].[All]" dimensionUniqueName="[Range 1]" displayFolder="" count="0" memberValueDatatype="130" unbalanced="0"/>
    <cacheHierarchy uniqueName="[Range 1].[Jewelry]" caption="Jewelry" attribute="1" defaultMemberUniqueName="[Range 1].[Jewelry].[All]" allUniqueName="[Range 1].[Jewelry].[All]" dimensionUniqueName="[Range 1]" displayFolder="" count="0" memberValueDatatype="130" unbalanced="0"/>
    <cacheHierarchy uniqueName="[Range 1].[Jewelry Materials]" caption="Jewelry Materials" attribute="1" defaultMemberUniqueName="[Range 1].[Jewelry Materials].[All]" allUniqueName="[Range 1].[Jewelry Materials].[All]" dimensionUniqueName="[Range 1]" displayFolder="" count="0" memberValueDatatype="130" unbalanced="0"/>
    <cacheHierarchy uniqueName="[Range 1].[Animal Bone (sp)]" caption="Animal Bone (sp)" attribute="1" defaultMemberUniqueName="[Range 1].[Animal Bone (sp)].[All]" allUniqueName="[Range 1].[Animal Bone (sp)].[All]" dimensionUniqueName="[Range 1]" displayFolder="" count="0" memberValueDatatype="130" unbalanced="0"/>
    <cacheHierarchy uniqueName="[Range 1].[Animal Bone Description]" caption="Animal Bone Description" attribute="1" defaultMemberUniqueName="[Range 1].[Animal Bone Description].[All]" allUniqueName="[Range 1].[Animal Bone Description].[All]" dimensionUniqueName="[Range 1]" displayFolder="" count="0" memberValueDatatype="130" unbalanced="0"/>
    <cacheHierarchy uniqueName="[Range 1].[Copper]" caption="Copper" attribute="1" defaultMemberUniqueName="[Range 1].[Copper].[All]" allUniqueName="[Range 1].[Copper].[All]" dimensionUniqueName="[Range 1]" displayFolder="" count="0" memberValueDatatype="130" unbalanced="0"/>
    <cacheHierarchy uniqueName="[Range 1].[Charcoal]" caption="Charcoal" attribute="1" defaultMemberUniqueName="[Range 1].[Charcoal].[All]" allUniqueName="[Range 1].[Charcoal].[All]" dimensionUniqueName="[Range 1]" displayFolder="" count="0" memberValueDatatype="130" unbalanced="0"/>
    <cacheHierarchy uniqueName="[Range 1].[Other]" caption="Other" attribute="1" defaultMemberUniqueName="[Range 1].[Other].[All]" allUniqueName="[Range 1].[Other].[All]" dimensionUniqueName="[Range 1]" displayFolder="" count="0" memberValueDatatype="130" unbalanced="0"/>
    <cacheHierarchy uniqueName="[Range 1].[Total # Offerings]" caption="Total # Offerings" attribute="1" defaultMemberUniqueName="[Range 1].[Total # Offerings].[All]" allUniqueName="[Range 1].[Total # Offerings].[All]" dimensionUniqueName="[Range 1]" displayFolder="" count="0" memberValueDatatype="130" unbalanced="0"/>
    <cacheHierarchy uniqueName="[Range 1].[Date]" caption="Date" attribute="1" defaultMemberUniqueName="[Range 1].[Date].[All]" allUniqueName="[Range 1].[Date].[All]" dimensionUniqueName="[Range 1]" displayFolder="" count="0" memberValueDatatype="130" unbalanced="0"/>
    <cacheHierarchy uniqueName="[Range 1].[Period]" caption="Period" attribute="1" defaultMemberUniqueName="[Range 1].[Period].[All]" allUniqueName="[Range 1].[Period].[All]" dimensionUniqueName="[Range 1]" displayFolder="" count="2" memberValueDatatype="130" unbalanced="0">
      <fieldsUsage count="2">
        <fieldUsage x="-1"/>
        <fieldUsage x="1"/>
      </fieldsUsage>
    </cacheHierarchy>
    <cacheHierarchy uniqueName="[Range 1].[Weathering]" caption="Weathering" attribute="1" defaultMemberUniqueName="[Range 1].[Weathering].[All]" allUniqueName="[Range 1].[Weathering].[All]" dimensionUniqueName="[Range 1]" displayFolder="" count="0" memberValueDatatype="130" unbalanced="0"/>
    <cacheHierarchy uniqueName="[Range 1].[Primacy]" caption="Primacy" attribute="1" defaultMemberUniqueName="[Range 1].[Primacy].[All]" allUniqueName="[Range 1].[Primacy].[All]" dimensionUniqueName="[Range 1]" displayFolder="" count="0" memberValueDatatype="130" unbalanced="0"/>
    <cacheHierarchy uniqueName="[Range 1].[Age Range]" caption="Age Range" attribute="1" defaultMemberUniqueName="[Range 1].[Age Range].[All]" allUniqueName="[Range 1].[Age Range].[All]" dimensionUniqueName="[Range 1]" displayFolder="" count="0" memberValueDatatype="130" unbalanced="0"/>
    <cacheHierarchy uniqueName="[Range 1].[Age Estimate]" caption="Age Estimate" attribute="1" defaultMemberUniqueName="[Range 1].[Age Estimate].[All]" allUniqueName="[Range 1].[Age Estimate].[All]" dimensionUniqueName="[Range 1]" displayFolder="" count="0" memberValueDatatype="130" unbalanced="0"/>
    <cacheHierarchy uniqueName="[Range 1].[Sex]" caption="Sex" attribute="1" defaultMemberUniqueName="[Range 1].[Sex].[All]" allUniqueName="[Range 1].[Sex].[All]" dimensionUniqueName="[Range 1]" displayFolder="" count="0" memberValueDatatype="130" unbalanced="0"/>
    <cacheHierarchy uniqueName="[Range 1].[Pathology?]" caption="Pathology?" attribute="1" defaultMemberUniqueName="[Range 1].[Pathology?].[All]" allUniqueName="[Range 1].[Pathology?].[All]" dimensionUniqueName="[Range 1]" displayFolder="" count="0" memberValueDatatype="130" unbalanced="0"/>
    <cacheHierarchy uniqueName="[Range 1].[Pathology Details]" caption="Pathology Details" attribute="1" defaultMemberUniqueName="[Range 1].[Pathology Details].[All]" allUniqueName="[Range 1].[Pathology Details].[All]" dimensionUniqueName="[Range 1]" displayFolder="" count="0" memberValueDatatype="130" unbalanced="0"/>
    <cacheHierarchy uniqueName="[Range 1].[Congenital Anomaly]" caption="Congenital Anomaly" attribute="1" defaultMemberUniqueName="[Range 1].[Congenital Anomaly].[All]" allUniqueName="[Range 1].[Congenital Anomaly].[All]" dimensionUniqueName="[Range 1]" displayFolder="" count="0" memberValueDatatype="130" unbalanced="0"/>
    <cacheHierarchy uniqueName="[Range 1].[Acute]" caption="Acute" attribute="1" defaultMemberUniqueName="[Range 1].[Acute].[All]" allUniqueName="[Range 1].[Acute].[All]" dimensionUniqueName="[Range 1]" displayFolder="" count="0" memberValueDatatype="130" unbalanced="0"/>
    <cacheHierarchy uniqueName="[Range 1].[Chronic]" caption="Chronic" attribute="1" defaultMemberUniqueName="[Range 1].[Chronic].[All]" allUniqueName="[Range 1].[Chronic].[All]" dimensionUniqueName="[Range 1]" displayFolder="" count="0" memberValueDatatype="130" unbalanced="0"/>
    <cacheHierarchy uniqueName="[Range 1].[Recovered]" caption="Recovered" attribute="1" defaultMemberUniqueName="[Range 1].[Recovered].[All]" allUniqueName="[Range 1].[Recovered].[All]" dimensionUniqueName="[Range 1]" displayFolder="" count="0" memberValueDatatype="130" unbalanced="0"/>
    <cacheHierarchy uniqueName="[Range 1].[Nutritional]" caption="Nutritional" attribute="1" defaultMemberUniqueName="[Range 1].[Nutritional].[All]" allUniqueName="[Range 1].[Nutritional].[All]" dimensionUniqueName="[Range 1]" displayFolder="" count="0" memberValueDatatype="130" unbalanced="0"/>
    <cacheHierarchy uniqueName="[Range 1].[Lifestyle]" caption="Lifestyle" attribute="1" defaultMemberUniqueName="[Range 1].[Lifestyle].[All]" allUniqueName="[Range 1].[Lifestyle].[All]" dimensionUniqueName="[Range 1]" displayFolder="" count="0" memberValueDatatype="130" unbalanced="0"/>
    <cacheHierarchy uniqueName="[Range 1].[Violence?]" caption="Violence?" attribute="1" defaultMemberUniqueName="[Range 1].[Violence?].[All]" allUniqueName="[Range 1].[Violence?].[All]" dimensionUniqueName="[Range 1]" displayFolder="" count="0" memberValueDatatype="130" unbalanced="0"/>
    <cacheHierarchy uniqueName="[Range 1].[Violence Types]" caption="Violence Types" attribute="1" defaultMemberUniqueName="[Range 1].[Violence Types].[All]" allUniqueName="[Range 1].[Violence Types].[All]" dimensionUniqueName="[Range 1]" displayFolder="" count="0" memberValueDatatype="130" unbalanced="0"/>
    <cacheHierarchy uniqueName="[Range 1].[Segments]" caption="Segments" attribute="1" defaultMemberUniqueName="[Range 1].[Segments].[All]" allUniqueName="[Range 1].[Segments].[All]" dimensionUniqueName="[Range 1]" displayFolder="" count="0" memberValueDatatype="130" unbalanced="0"/>
    <cacheHierarchy uniqueName="[Range 1].[Skull]" caption="Skull" attribute="1" defaultMemberUniqueName="[Range 1].[Skull].[All]" allUniqueName="[Range 1].[Skull].[All]" dimensionUniqueName="[Range 1]" displayFolder="" count="0" memberValueDatatype="5" unbalanced="0"/>
    <cacheHierarchy uniqueName="[Range 1].[Teeth]" caption="Teeth" attribute="1" defaultMemberUniqueName="[Range 1].[Teeth].[All]" allUniqueName="[Range 1].[Teeth].[All]" dimensionUniqueName="[Range 1]" displayFolder="" count="0" memberValueDatatype="5" unbalanced="0"/>
    <cacheHierarchy uniqueName="[Range 1].[Spine]" caption="Spine" attribute="1" defaultMemberUniqueName="[Range 1].[Spine].[All]" allUniqueName="[Range 1].[Spine].[All]" dimensionUniqueName="[Range 1]" displayFolder="" count="0" memberValueDatatype="5" unbalanced="0"/>
    <cacheHierarchy uniqueName="[Range 1].[Thorax]" caption="Thorax" attribute="1" defaultMemberUniqueName="[Range 1].[Thorax].[All]" allUniqueName="[Range 1].[Thorax].[All]" dimensionUniqueName="[Range 1]" displayFolder="" count="0" memberValueDatatype="5" unbalanced="0"/>
    <cacheHierarchy uniqueName="[Range 1].[Uppper Limbs]" caption="Uppper Limbs" attribute="1" defaultMemberUniqueName="[Range 1].[Uppper Limbs].[All]" allUniqueName="[Range 1].[Uppper Limbs].[All]" dimensionUniqueName="[Range 1]" displayFolder="" count="0" memberValueDatatype="5" unbalanced="0"/>
    <cacheHierarchy uniqueName="[Range 1].[Upper Extremities]" caption="Upper Extremities" attribute="1" defaultMemberUniqueName="[Range 1].[Upper Extremities].[All]" allUniqueName="[Range 1].[Upper Extremities].[All]" dimensionUniqueName="[Range 1]" displayFolder="" count="0" memberValueDatatype="20" unbalanced="0"/>
    <cacheHierarchy uniqueName="[Range 1].[Pelvis]" caption="Pelvis" attribute="1" defaultMemberUniqueName="[Range 1].[Pelvis].[All]" allUniqueName="[Range 1].[Pelvis].[All]" dimensionUniqueName="[Range 1]" displayFolder="" count="0" memberValueDatatype="5" unbalanced="0"/>
    <cacheHierarchy uniqueName="[Range 1].[Lower Limbs]" caption="Lower Limbs" attribute="1" defaultMemberUniqueName="[Range 1].[Lower Limbs].[All]" allUniqueName="[Range 1].[Lower Limbs].[All]" dimensionUniqueName="[Range 1]" displayFolder="" count="0" memberValueDatatype="5" unbalanced="0"/>
    <cacheHierarchy uniqueName="[Range 1].[Lower Extremities]" caption="Lower Extremities" attribute="1" defaultMemberUniqueName="[Range 1].[Lower Extremities].[All]" allUniqueName="[Range 1].[Lower Extremities].[All]" dimensionUniqueName="[Range 1]" displayFolder="" count="0" memberValueDatatype="5" unbalanced="0"/>
    <cacheHierarchy uniqueName="[Range 1].[Long Bone]" caption="Long Bone" attribute="1" defaultMemberUniqueName="[Range 1].[Long Bone].[All]" allUniqueName="[Range 1].[Long Bone].[All]" dimensionUniqueName="[Range 1]" displayFolder="" count="0" memberValueDatatype="5" unbalanced="0"/>
    <cacheHierarchy uniqueName="[Range 1].[Manganese]" caption="Manganese" attribute="1" defaultMemberUniqueName="[Range 1].[Manganese].[All]" allUniqueName="[Range 1].[Manganese].[All]" dimensionUniqueName="[Range 1]" displayFolder="" count="0" memberValueDatatype="130" unbalanced="0"/>
    <cacheHierarchy uniqueName="[Range 1].[Articulation]" caption="Articulation" attribute="1" defaultMemberUniqueName="[Range 1].[Articulation].[All]" allUniqueName="[Range 1].[Articulation].[All]" dimensionUniqueName="[Range 1]" displayFolder="" count="0" memberValueDatatype="130" unbalanced="0"/>
    <cacheHierarchy uniqueName="[Range 1].[Predation]" caption="Predation" attribute="1" defaultMemberUniqueName="[Range 1].[Predation].[All]" allUniqueName="[Range 1].[Predation].[All]" dimensionUniqueName="[Range 1]" displayFolder="" count="0" memberValueDatatype="130" unbalanced="0"/>
    <cacheHierarchy uniqueName="[Range 1].[Cremation]" caption="Cremation" attribute="1" defaultMemberUniqueName="[Range 1].[Cremation].[All]" allUniqueName="[Range 1].[Cremation].[All]" dimensionUniqueName="[Range 1]" displayFolder="" count="0" memberValueDatatype="130" unbalanced="0"/>
    <cacheHierarchy uniqueName="[Range 1].[Extent]" caption="Extent" attribute="1" defaultMemberUniqueName="[Range 1].[Extent].[All]" allUniqueName="[Range 1].[Extent].[All]" dimensionUniqueName="[Range 1]" displayFolder="" count="0" memberValueDatatype="130" unbalanced="0"/>
    <cacheHierarchy uniqueName="[Range 1].[Burial Ceremony]" caption="Burial Ceremony" attribute="1" defaultMemberUniqueName="[Range 1].[Burial Ceremony].[All]" allUniqueName="[Range 1].[Burial Ceremony].[All]" dimensionUniqueName="[Range 1]" displayFolder="" count="0" memberValueDatatype="130" unbalanced="0"/>
    <cacheHierarchy uniqueName="[Range 1].[Ground Pressure Damage]" caption="Ground Pressure Damage" attribute="1" defaultMemberUniqueName="[Range 1].[Ground Pressure Damage].[All]" allUniqueName="[Range 1].[Ground Pressure Damage].[All]" dimensionUniqueName="[Range 1]" displayFolder="" count="0" memberValueDatatype="130" unbalanced="0"/>
    <cacheHierarchy uniqueName="[Range 1].[Other 2]" caption="Other 2" attribute="1" defaultMemberUniqueName="[Range 1].[Other 2].[All]" allUniqueName="[Range 1].[Other 2].[All]" dimensionUniqueName="[Range 1]"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No measures defined]" caption="__No measures defined" measure="1" displayFolder="" count="0" hidden="1"/>
    <cacheHierarchy uniqueName="[Measures].[Count of Individual]" caption="Count of Individual" measure="1" displayFolder="" measureGroup="Range" count="0" hidden="1">
      <extLst>
        <ext xmlns:x15="http://schemas.microsoft.com/office/spreadsheetml/2010/11/main" uri="{B97F6D7D-B522-45F9-BDA1-12C45D357490}">
          <x15:cacheHierarchy aggregatedColumn="3"/>
        </ext>
      </extLst>
    </cacheHierarchy>
    <cacheHierarchy uniqueName="[Measures].[Count of Animal Bone (sp)]" caption="Count of Animal Bone (sp)" measure="1" displayFolder="" measureGroup="Range 1" count="0" hidden="1"/>
    <cacheHierarchy uniqueName="[Measures].[Count of Copper]" caption="Count of Copper" measure="1" displayFolder="" measureGroup="Range 1" count="0" hidden="1">
      <extLst>
        <ext xmlns:x15="http://schemas.microsoft.com/office/spreadsheetml/2010/11/main" uri="{B97F6D7D-B522-45F9-BDA1-12C45D357490}">
          <x15:cacheHierarchy aggregatedColumn="82"/>
        </ext>
      </extLst>
    </cacheHierarchy>
    <cacheHierarchy uniqueName="[Measures].[Count of Other]" caption="Count of Other" measure="1" displayFolder="" measureGroup="Range 1" count="0" hidden="1">
      <extLst>
        <ext xmlns:x15="http://schemas.microsoft.com/office/spreadsheetml/2010/11/main" uri="{B97F6D7D-B522-45F9-BDA1-12C45D357490}">
          <x15:cacheHierarchy aggregatedColumn="84"/>
        </ext>
      </extLst>
    </cacheHierarchy>
    <cacheHierarchy uniqueName="[Measures].[Count of Offerings?]" caption="Count of Offerings?" measure="1" displayFolder="" measureGroup="Range 1" count="0" hidden="1">
      <extLst>
        <ext xmlns:x15="http://schemas.microsoft.com/office/spreadsheetml/2010/11/main" uri="{B97F6D7D-B522-45F9-BDA1-12C45D357490}">
          <x15:cacheHierarchy aggregatedColumn="72"/>
        </ext>
      </extLst>
    </cacheHierarchy>
    <cacheHierarchy uniqueName="[Measures].[Count of Individual 2]" caption="Count of Individual 2" measure="1" displayFolder="" measureGroup="Range 1" count="0" oneField="1" hidden="1">
      <fieldsUsage count="1">
        <fieldUsage x="0"/>
      </fieldsUsage>
      <extLst>
        <ext xmlns:x15="http://schemas.microsoft.com/office/spreadsheetml/2010/11/main" uri="{B97F6D7D-B522-45F9-BDA1-12C45D357490}">
          <x15:cacheHierarchy aggregatedColumn="64"/>
        </ext>
      </extLst>
    </cacheHierarchy>
  </cacheHierarchies>
  <kpis count="0"/>
  <dimensions count="3">
    <dimension measure="1" name="Measures" uniqueName="[Measures]" caption="Measures"/>
    <dimension name="Range" uniqueName="[Range]" caption="Range"/>
    <dimension name="Range 1" uniqueName="[Range 1]" caption="Range 1"/>
  </dimensions>
  <measureGroups count="2">
    <measureGroup name="Range" caption="Range"/>
    <measureGroup name="Range 1" caption="Range 1"/>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rah Knightley" refreshedDate="46259.563929166667" backgroundQuery="1" createdVersion="8" refreshedVersion="8" minRefreshableVersion="3" recordCount="0" supportSubquery="1" supportAdvancedDrill="1" xr:uid="{7D48E899-6909-4188-A55A-4B4832DAFD15}">
  <cacheSource type="external" connectionId="1"/>
  <cacheFields count="5">
    <cacheField name="[Range 1].[Period].[Period]" caption="Period" numFmtId="0" hierarchy="87" level="1">
      <sharedItems count="1">
        <s v="Atemajac"/>
      </sharedItems>
    </cacheField>
    <cacheField name="[Range 1].[Zone].[Zone]" caption="Zone" numFmtId="0" hierarchy="62" level="1">
      <sharedItems count="1">
        <s v="Monumental Center"/>
      </sharedItems>
    </cacheField>
    <cacheField name="[Range 1].[Context].[Context]" caption="Context" numFmtId="0" hierarchy="63" level="1">
      <sharedItems count="1">
        <s v="Circle 6, Patio, Burial 9"/>
      </sharedItems>
    </cacheField>
    <cacheField name="[Range 1].[Other].[Other]" caption="Other" numFmtId="0" hierarchy="84" level="1">
      <sharedItems count="1">
        <s v="Scraper Mirror"/>
      </sharedItems>
    </cacheField>
    <cacheField name="[Measures].[Count of Offerings?]" caption="Count of Offerings?" numFmtId="0" hierarchy="129" level="32767"/>
  </cacheFields>
  <cacheHierarchies count="131">
    <cacheHierarchy uniqueName="[Range].[Designation]" caption="Designation" attribute="1" defaultMemberUniqueName="[Range].[Designation].[All]" allUniqueName="[Range].[Designation].[All]" dimensionUniqueName="[Range]" displayFolder="" count="0" memberValueDatatype="130" unbalanced="0"/>
    <cacheHierarchy uniqueName="[Range].[Zone]" caption="Zone" attribute="1" defaultMemberUniqueName="[Range].[Zone].[All]" allUniqueName="[Range].[Zone].[All]" dimensionUniqueName="[Range]" displayFolder="" count="0" memberValueDatatype="130" unbalanced="0"/>
    <cacheHierarchy uniqueName="[Range].[Context]" caption="Context" attribute="1" defaultMemberUniqueName="[Range].[Context].[All]" allUniqueName="[Range].[Context].[All]" dimensionUniqueName="[Range]" displayFolder="" count="0" memberValueDatatype="130" unbalanced="0"/>
    <cacheHierarchy uniqueName="[Range].[Individual]" caption="Individual" attribute="1" defaultMemberUniqueName="[Range].[Individual].[All]" allUniqueName="[Range].[Individual].[All]" dimensionUniqueName="[Range]" displayFolder="" count="0" memberValueDatatype="130" unbalanced="0"/>
    <cacheHierarchy uniqueName="[Range].[Location]" caption="Location" attribute="1" defaultMemberUniqueName="[Range].[Location].[All]" allUniqueName="[Range].[Location].[All]" dimensionUniqueName="[Range]" displayFolder="" count="0" memberValueDatatype="130" unbalanced="0"/>
    <cacheHierarchy uniqueName="[Range].[Nearest Structures]" caption="Nearest Structures" attribute="1" defaultMemberUniqueName="[Range].[Nearest Structures].[All]" allUniqueName="[Range].[Nearest Structures].[All]" dimensionUniqueName="[Range]" displayFolder="" count="0" memberValueDatatype="130" unbalanced="0"/>
    <cacheHierarchy uniqueName="[Range].[Relation to Structure]" caption="Relation to Structure" attribute="1" defaultMemberUniqueName="[Range].[Relation to Structure].[All]" allUniqueName="[Range].[Relation to Structure].[All]" dimensionUniqueName="[Range]" displayFolder="" count="0" memberValueDatatype="130" unbalanced="0"/>
    <cacheHierarchy uniqueName="[Range].[Architecture]" caption="Architecture" attribute="1" defaultMemberUniqueName="[Range].[Architecture].[All]" allUniqueName="[Range].[Architecture].[All]" dimensionUniqueName="[Range]" displayFolder="" count="0" memberValueDatatype="130" unbalanced="0"/>
    <cacheHierarchy uniqueName="[Range].[Stone Lining]" caption="Stone Lining" attribute="1" defaultMemberUniqueName="[Range].[Stone Lining].[All]" allUniqueName="[Range].[Stone Lining].[All]" dimensionUniqueName="[Range]" displayFolder="" count="0" memberValueDatatype="130" unbalanced="0"/>
    <cacheHierarchy uniqueName="[Range].[Cluster]" caption="Cluster" attribute="1" defaultMemberUniqueName="[Range].[Cluster].[All]" allUniqueName="[Range].[Cluster].[All]" dimensionUniqueName="[Range]" displayFolder="" count="0" memberValueDatatype="130" unbalanced="0"/>
    <cacheHierarchy uniqueName="[Range].[Grouping]" caption="Grouping" attribute="1" defaultMemberUniqueName="[Range].[Grouping].[All]" allUniqueName="[Range].[Grouping].[All]" dimensionUniqueName="[Range]" displayFolder="" count="0" memberValueDatatype="130" unbalanced="0"/>
    <cacheHierarchy uniqueName="[Range].[Offerings?]" caption="Offerings?" attribute="1" defaultMemberUniqueName="[Range].[Offerings?].[All]" allUniqueName="[Range].[Offerings?].[All]" dimensionUniqueName="[Range]" displayFolder="" count="0" memberValueDatatype="130" unbalanced="0"/>
    <cacheHierarchy uniqueName="[Range].[Offering List]" caption="Offering List" attribute="1" defaultMemberUniqueName="[Range].[Offering List].[All]" allUniqueName="[Range].[Offering List].[All]" dimensionUniqueName="[Range]" displayFolder="" count="0" memberValueDatatype="130" unbalanced="0"/>
    <cacheHierarchy uniqueName="[Range].[Ceramic Vessels]" caption="Ceramic Vessels" attribute="1" defaultMemberUniqueName="[Range].[Ceramic Vessels].[All]" allUniqueName="[Range].[Ceramic Vessels].[All]" dimensionUniqueName="[Range]" displayFolder="" count="0" memberValueDatatype="130" unbalanced="0"/>
    <cacheHierarchy uniqueName="[Range].[Figurines]" caption="Figurines" attribute="1" defaultMemberUniqueName="[Range].[Figurines].[All]" allUniqueName="[Range].[Figurines].[All]" dimensionUniqueName="[Range]" displayFolder="" count="0" memberValueDatatype="130" unbalanced="0"/>
    <cacheHierarchy uniqueName="[Range].[Lithics]" caption="Lithics" attribute="1" defaultMemberUniqueName="[Range].[Lithics].[All]" allUniqueName="[Range].[Lithics].[All]" dimensionUniqueName="[Range]" displayFolder="" count="0" memberValueDatatype="130" unbalanced="0"/>
    <cacheHierarchy uniqueName="[Range].[Groundstone]" caption="Groundstone" attribute="1" defaultMemberUniqueName="[Range].[Groundstone].[All]" allUniqueName="[Range].[Groundstone].[All]" dimensionUniqueName="[Range]" displayFolder="" count="0" memberValueDatatype="130" unbalanced="0"/>
    <cacheHierarchy uniqueName="[Range].[Jewelry]" caption="Jewelry" attribute="1" defaultMemberUniqueName="[Range].[Jewelry].[All]" allUniqueName="[Range].[Jewelry].[All]" dimensionUniqueName="[Range]" displayFolder="" count="0" memberValueDatatype="130" unbalanced="0"/>
    <cacheHierarchy uniqueName="[Range].[Jewelry Materials]" caption="Jewelry Materials" attribute="1" defaultMemberUniqueName="[Range].[Jewelry Materials].[All]" allUniqueName="[Range].[Jewelry Materials].[All]" dimensionUniqueName="[Range]" displayFolder="" count="0" memberValueDatatype="130" unbalanced="0"/>
    <cacheHierarchy uniqueName="[Range].[Animal Bone (sp)]" caption="Animal Bone (sp)" attribute="1" defaultMemberUniqueName="[Range].[Animal Bone (sp)].[All]" allUniqueName="[Range].[Animal Bone (sp)].[All]" dimensionUniqueName="[Range]" displayFolder="" count="0" memberValueDatatype="130" unbalanced="0"/>
    <cacheHierarchy uniqueName="[Range].[Animal Bone Description]" caption="Animal Bone Description" attribute="1" defaultMemberUniqueName="[Range].[Animal Bone Description].[All]" allUniqueName="[Range].[Animal Bone Description].[All]" dimensionUniqueName="[Range]" displayFolder="" count="0" memberValueDatatype="130" unbalanced="0"/>
    <cacheHierarchy uniqueName="[Range].[Copper]" caption="Copper" attribute="1" defaultMemberUniqueName="[Range].[Copper].[All]" allUniqueName="[Range].[Copper].[All]" dimensionUniqueName="[Range]" displayFolder="" count="0" memberValueDatatype="130" unbalanced="0"/>
    <cacheHierarchy uniqueName="[Range].[Charcoal]" caption="Charcoal" attribute="1" defaultMemberUniqueName="[Range].[Charcoal].[All]" allUniqueName="[Range].[Charcoal].[All]" dimensionUniqueName="[Range]" displayFolder="" count="0" memberValueDatatype="130" unbalanced="0"/>
    <cacheHierarchy uniqueName="[Range].[Other]" caption="Other" attribute="1" defaultMemberUniqueName="[Range].[Other].[All]" allUniqueName="[Range].[Other].[All]" dimensionUniqueName="[Range]" displayFolder="" count="0" memberValueDatatype="130" unbalanced="0"/>
    <cacheHierarchy uniqueName="[Range].[Total # Offerings]" caption="Total # Offerings" attribute="1" defaultMemberUniqueName="[Range].[Total # Offerings].[All]" allUniqueName="[Range].[Total # Offerings].[All]" dimensionUniqueName="[Range]" displayFolder="" count="0" memberValueDatatype="130" unbalanced="0"/>
    <cacheHierarchy uniqueName="[Range].[Date]" caption="Date" attribute="1" defaultMemberUniqueName="[Range].[Date].[All]" allUniqueName="[Range].[Date].[All]" dimensionUniqueName="[Range]" displayFolder="" count="0" memberValueDatatype="130" unbalanced="0"/>
    <cacheHierarchy uniqueName="[Range].[Period]" caption="Period" attribute="1" defaultMemberUniqueName="[Range].[Period].[All]" allUniqueName="[Range].[Period].[All]" dimensionUniqueName="[Range]" displayFolder="" count="0" memberValueDatatype="130" unbalanced="0"/>
    <cacheHierarchy uniqueName="[Range].[Weathering]" caption="Weathering" attribute="1" defaultMemberUniqueName="[Range].[Weathering].[All]" allUniqueName="[Range].[Weathering].[All]" dimensionUniqueName="[Range]" displayFolder="" count="0" memberValueDatatype="130" unbalanced="0"/>
    <cacheHierarchy uniqueName="[Range].[Primacy]" caption="Primacy" attribute="1" defaultMemberUniqueName="[Range].[Primacy].[All]" allUniqueName="[Range].[Primacy].[All]" dimensionUniqueName="[Range]" displayFolder="" count="0" memberValueDatatype="130" unbalanced="0"/>
    <cacheHierarchy uniqueName="[Range].[Age Range]" caption="Age Range" attribute="1" defaultMemberUniqueName="[Range].[Age Range].[All]" allUniqueName="[Range].[Age Range].[All]" dimensionUniqueName="[Range]" displayFolder="" count="0" memberValueDatatype="130" unbalanced="0"/>
    <cacheHierarchy uniqueName="[Range].[Age Estimate]" caption="Age Estimate" attribute="1" defaultMemberUniqueName="[Range].[Age Estimate].[All]" allUniqueName="[Range].[Age Estimate].[All]" dimensionUniqueName="[Range]" displayFolder="" count="0" memberValueDatatype="130" unbalanced="0"/>
    <cacheHierarchy uniqueName="[Range].[Sex]" caption="Sex" attribute="1" defaultMemberUniqueName="[Range].[Sex].[All]" allUniqueName="[Range].[Sex].[All]" dimensionUniqueName="[Range]" displayFolder="" count="0" memberValueDatatype="130" unbalanced="0"/>
    <cacheHierarchy uniqueName="[Range].[Pathology?]" caption="Pathology?" attribute="1" defaultMemberUniqueName="[Range].[Pathology?].[All]" allUniqueName="[Range].[Pathology?].[All]" dimensionUniqueName="[Range]" displayFolder="" count="0" memberValueDatatype="130" unbalanced="0"/>
    <cacheHierarchy uniqueName="[Range].[Pathology Details]" caption="Pathology Details" attribute="1" defaultMemberUniqueName="[Range].[Pathology Details].[All]" allUniqueName="[Range].[Pathology Details].[All]" dimensionUniqueName="[Range]" displayFolder="" count="0" memberValueDatatype="130" unbalanced="0"/>
    <cacheHierarchy uniqueName="[Range].[Congenital Anomaly]" caption="Congenital Anomaly" attribute="1" defaultMemberUniqueName="[Range].[Congenital Anomaly].[All]" allUniqueName="[Range].[Congenital Anomaly].[All]" dimensionUniqueName="[Range]" displayFolder="" count="0" memberValueDatatype="130" unbalanced="0"/>
    <cacheHierarchy uniqueName="[Range].[Acute]" caption="Acute" attribute="1" defaultMemberUniqueName="[Range].[Acute].[All]" allUniqueName="[Range].[Acute].[All]" dimensionUniqueName="[Range]" displayFolder="" count="0" memberValueDatatype="130" unbalanced="0"/>
    <cacheHierarchy uniqueName="[Range].[Chronic]" caption="Chronic" attribute="1" defaultMemberUniqueName="[Range].[Chronic].[All]" allUniqueName="[Range].[Chronic].[All]" dimensionUniqueName="[Range]" displayFolder="" count="0" memberValueDatatype="130" unbalanced="0"/>
    <cacheHierarchy uniqueName="[Range].[Recovered]" caption="Recovered" attribute="1" defaultMemberUniqueName="[Range].[Recovered].[All]" allUniqueName="[Range].[Recovered].[All]" dimensionUniqueName="[Range]" displayFolder="" count="0" memberValueDatatype="130" unbalanced="0"/>
    <cacheHierarchy uniqueName="[Range].[Nutritional]" caption="Nutritional" attribute="1" defaultMemberUniqueName="[Range].[Nutritional].[All]" allUniqueName="[Range].[Nutritional].[All]" dimensionUniqueName="[Range]" displayFolder="" count="0" memberValueDatatype="130" unbalanced="0"/>
    <cacheHierarchy uniqueName="[Range].[Lifestyle]" caption="Lifestyle" attribute="1" defaultMemberUniqueName="[Range].[Lifestyle].[All]" allUniqueName="[Range].[Lifestyle].[All]" dimensionUniqueName="[Range]" displayFolder="" count="0" memberValueDatatype="130" unbalanced="0"/>
    <cacheHierarchy uniqueName="[Range].[Violence?]" caption="Violence?" attribute="1" defaultMemberUniqueName="[Range].[Violence?].[All]" allUniqueName="[Range].[Violence?].[All]" dimensionUniqueName="[Range]" displayFolder="" count="0" memberValueDatatype="130" unbalanced="0"/>
    <cacheHierarchy uniqueName="[Range].[Violence Types]" caption="Violence Types" attribute="1" defaultMemberUniqueName="[Range].[Violence Types].[All]" allUniqueName="[Range].[Violence Types].[All]" dimensionUniqueName="[Range]" displayFolder="" count="0" memberValueDatatype="130" unbalanced="0"/>
    <cacheHierarchy uniqueName="[Range].[Segments]" caption="Segments" attribute="1" defaultMemberUniqueName="[Range].[Segments].[All]" allUniqueName="[Range].[Segments].[All]" dimensionUniqueName="[Range]" displayFolder="" count="0" memberValueDatatype="130" unbalanced="0"/>
    <cacheHierarchy uniqueName="[Range].[Skull]" caption="Skull" attribute="1" defaultMemberUniqueName="[Range].[Skull].[All]" allUniqueName="[Range].[Skull].[All]" dimensionUniqueName="[Range]" displayFolder="" count="0" memberValueDatatype="5" unbalanced="0"/>
    <cacheHierarchy uniqueName="[Range].[Teeth]" caption="Teeth" attribute="1" defaultMemberUniqueName="[Range].[Teeth].[All]" allUniqueName="[Range].[Teeth].[All]" dimensionUniqueName="[Range]" displayFolder="" count="0" memberValueDatatype="5" unbalanced="0"/>
    <cacheHierarchy uniqueName="[Range].[Spine]" caption="Spine" attribute="1" defaultMemberUniqueName="[Range].[Spine].[All]" allUniqueName="[Range].[Spine].[All]" dimensionUniqueName="[Range]" displayFolder="" count="0" memberValueDatatype="5" unbalanced="0"/>
    <cacheHierarchy uniqueName="[Range].[Thorax]" caption="Thorax" attribute="1" defaultMemberUniqueName="[Range].[Thorax].[All]" allUniqueName="[Range].[Thorax].[All]" dimensionUniqueName="[Range]" displayFolder="" count="0" memberValueDatatype="5" unbalanced="0"/>
    <cacheHierarchy uniqueName="[Range].[Uppper Limbs]" caption="Uppper Limbs" attribute="1" defaultMemberUniqueName="[Range].[Uppper Limbs].[All]" allUniqueName="[Range].[Uppper Limbs].[All]" dimensionUniqueName="[Range]" displayFolder="" count="0" memberValueDatatype="5" unbalanced="0"/>
    <cacheHierarchy uniqueName="[Range].[Upper Extremities]" caption="Upper Extremities" attribute="1" defaultMemberUniqueName="[Range].[Upper Extremities].[All]" allUniqueName="[Range].[Upper Extremities].[All]" dimensionUniqueName="[Range]" displayFolder="" count="0" memberValueDatatype="20" unbalanced="0"/>
    <cacheHierarchy uniqueName="[Range].[Pelvis]" caption="Pelvis" attribute="1" defaultMemberUniqueName="[Range].[Pelvis].[All]" allUniqueName="[Range].[Pelvis].[All]" dimensionUniqueName="[Range]" displayFolder="" count="0" memberValueDatatype="5" unbalanced="0"/>
    <cacheHierarchy uniqueName="[Range].[Lower Limbs]" caption="Lower Limbs" attribute="1" defaultMemberUniqueName="[Range].[Lower Limbs].[All]" allUniqueName="[Range].[Lower Limbs].[All]" dimensionUniqueName="[Range]" displayFolder="" count="0" memberValueDatatype="5" unbalanced="0"/>
    <cacheHierarchy uniqueName="[Range].[Lower Extremities]" caption="Lower Extremities" attribute="1" defaultMemberUniqueName="[Range].[Lower Extremities].[All]" allUniqueName="[Range].[Lower Extremities].[All]" dimensionUniqueName="[Range]" displayFolder="" count="0" memberValueDatatype="5" unbalanced="0"/>
    <cacheHierarchy uniqueName="[Range].[Long Bone]" caption="Long Bone" attribute="1" defaultMemberUniqueName="[Range].[Long Bone].[All]" allUniqueName="[Range].[Long Bone].[All]" dimensionUniqueName="[Range]" displayFolder="" count="0" memberValueDatatype="5" unbalanced="0"/>
    <cacheHierarchy uniqueName="[Range].[Manganese]" caption="Manganese" attribute="1" defaultMemberUniqueName="[Range].[Manganese].[All]" allUniqueName="[Range].[Manganese].[All]" dimensionUniqueName="[Range]" displayFolder="" count="0" memberValueDatatype="130" unbalanced="0"/>
    <cacheHierarchy uniqueName="[Range].[Articulation]" caption="Articulation" attribute="1" defaultMemberUniqueName="[Range].[Articulation].[All]" allUniqueName="[Range].[Articulation].[All]" dimensionUniqueName="[Range]" displayFolder="" count="0" memberValueDatatype="130" unbalanced="0"/>
    <cacheHierarchy uniqueName="[Range].[Predation]" caption="Predation" attribute="1" defaultMemberUniqueName="[Range].[Predation].[All]" allUniqueName="[Range].[Predation].[All]" dimensionUniqueName="[Range]" displayFolder="" count="0" memberValueDatatype="130" unbalanced="0"/>
    <cacheHierarchy uniqueName="[Range].[Cremation]" caption="Cremation" attribute="1" defaultMemberUniqueName="[Range].[Cremation].[All]" allUniqueName="[Range].[Cremation].[All]" dimensionUniqueName="[Range]" displayFolder="" count="0" memberValueDatatype="130" unbalanced="0"/>
    <cacheHierarchy uniqueName="[Range].[Extent]" caption="Extent" attribute="1" defaultMemberUniqueName="[Range].[Extent].[All]" allUniqueName="[Range].[Extent].[All]" dimensionUniqueName="[Range]" displayFolder="" count="0" memberValueDatatype="130" unbalanced="0"/>
    <cacheHierarchy uniqueName="[Range].[Burial Ceremony]" caption="Burial Ceremony" attribute="1" defaultMemberUniqueName="[Range].[Burial Ceremony].[All]" allUniqueName="[Range].[Burial Ceremony].[All]" dimensionUniqueName="[Range]" displayFolder="" count="0" memberValueDatatype="130" unbalanced="0"/>
    <cacheHierarchy uniqueName="[Range].[Ground Pressure Damage]" caption="Ground Pressure Damage" attribute="1" defaultMemberUniqueName="[Range].[Ground Pressure Damage].[All]" allUniqueName="[Range].[Ground Pressure Damage].[All]" dimensionUniqueName="[Range]" displayFolder="" count="0" memberValueDatatype="130" unbalanced="0"/>
    <cacheHierarchy uniqueName="[Range].[Other 2]" caption="Other 2" attribute="1" defaultMemberUniqueName="[Range].[Other 2].[All]" allUniqueName="[Range].[Other 2].[All]" dimensionUniqueName="[Range]" displayFolder="" count="0" memberValueDatatype="130" unbalanced="0"/>
    <cacheHierarchy uniqueName="[Range 1].[Designation]" caption="Designation" attribute="1" defaultMemberUniqueName="[Range 1].[Designation].[All]" allUniqueName="[Range 1].[Designation].[All]" dimensionUniqueName="[Range 1]" displayFolder="" count="0" memberValueDatatype="130" unbalanced="0"/>
    <cacheHierarchy uniqueName="[Range 1].[Zone]" caption="Zone" attribute="1" defaultMemberUniqueName="[Range 1].[Zone].[All]" allUniqueName="[Range 1].[Zone].[All]" dimensionUniqueName="[Range 1]" displayFolder="" count="2" memberValueDatatype="130" unbalanced="0">
      <fieldsUsage count="2">
        <fieldUsage x="-1"/>
        <fieldUsage x="1"/>
      </fieldsUsage>
    </cacheHierarchy>
    <cacheHierarchy uniqueName="[Range 1].[Context]" caption="Context" attribute="1" defaultMemberUniqueName="[Range 1].[Context].[All]" allUniqueName="[Range 1].[Context].[All]" dimensionUniqueName="[Range 1]" displayFolder="" count="2" memberValueDatatype="130" unbalanced="0">
      <fieldsUsage count="2">
        <fieldUsage x="-1"/>
        <fieldUsage x="2"/>
      </fieldsUsage>
    </cacheHierarchy>
    <cacheHierarchy uniqueName="[Range 1].[Individual]" caption="Individual" attribute="1" defaultMemberUniqueName="[Range 1].[Individual].[All]" allUniqueName="[Range 1].[Individual].[All]" dimensionUniqueName="[Range 1]" displayFolder="" count="0" memberValueDatatype="130" unbalanced="0"/>
    <cacheHierarchy uniqueName="[Range 1].[Location]" caption="Location" attribute="1" defaultMemberUniqueName="[Range 1].[Location].[All]" allUniqueName="[Range 1].[Location].[All]" dimensionUniqueName="[Range 1]" displayFolder="" count="0" memberValueDatatype="130" unbalanced="0"/>
    <cacheHierarchy uniqueName="[Range 1].[Nearest Structures]" caption="Nearest Structures" attribute="1" defaultMemberUniqueName="[Range 1].[Nearest Structures].[All]" allUniqueName="[Range 1].[Nearest Structures].[All]" dimensionUniqueName="[Range 1]" displayFolder="" count="0" memberValueDatatype="130" unbalanced="0"/>
    <cacheHierarchy uniqueName="[Range 1].[Relation to Structure]" caption="Relation to Structure" attribute="1" defaultMemberUniqueName="[Range 1].[Relation to Structure].[All]" allUniqueName="[Range 1].[Relation to Structure].[All]" dimensionUniqueName="[Range 1]" displayFolder="" count="0" memberValueDatatype="130" unbalanced="0"/>
    <cacheHierarchy uniqueName="[Range 1].[Architecture]" caption="Architecture" attribute="1" defaultMemberUniqueName="[Range 1].[Architecture].[All]" allUniqueName="[Range 1].[Architecture].[All]" dimensionUniqueName="[Range 1]" displayFolder="" count="0" memberValueDatatype="130" unbalanced="0"/>
    <cacheHierarchy uniqueName="[Range 1].[Stone Lining]" caption="Stone Lining" attribute="1" defaultMemberUniqueName="[Range 1].[Stone Lining].[All]" allUniqueName="[Range 1].[Stone Lining].[All]" dimensionUniqueName="[Range 1]" displayFolder="" count="0" memberValueDatatype="130" unbalanced="0"/>
    <cacheHierarchy uniqueName="[Range 1].[Cluster]" caption="Cluster" attribute="1" defaultMemberUniqueName="[Range 1].[Cluster].[All]" allUniqueName="[Range 1].[Cluster].[All]" dimensionUniqueName="[Range 1]" displayFolder="" count="0" memberValueDatatype="130" unbalanced="0"/>
    <cacheHierarchy uniqueName="[Range 1].[Grouping]" caption="Grouping" attribute="1" defaultMemberUniqueName="[Range 1].[Grouping].[All]" allUniqueName="[Range 1].[Grouping].[All]" dimensionUniqueName="[Range 1]" displayFolder="" count="0" memberValueDatatype="130" unbalanced="0"/>
    <cacheHierarchy uniqueName="[Range 1].[Offerings?]" caption="Offerings?" attribute="1" defaultMemberUniqueName="[Range 1].[Offerings?].[All]" allUniqueName="[Range 1].[Offerings?].[All]" dimensionUniqueName="[Range 1]" displayFolder="" count="0" memberValueDatatype="130" unbalanced="0"/>
    <cacheHierarchy uniqueName="[Range 1].[Offering List]" caption="Offering List" attribute="1" defaultMemberUniqueName="[Range 1].[Offering List].[All]" allUniqueName="[Range 1].[Offering List].[All]" dimensionUniqueName="[Range 1]" displayFolder="" count="0" memberValueDatatype="130" unbalanced="0"/>
    <cacheHierarchy uniqueName="[Range 1].[Ceramic Vessels]" caption="Ceramic Vessels" attribute="1" defaultMemberUniqueName="[Range 1].[Ceramic Vessels].[All]" allUniqueName="[Range 1].[Ceramic Vessels].[All]" dimensionUniqueName="[Range 1]" displayFolder="" count="0" memberValueDatatype="130" unbalanced="0"/>
    <cacheHierarchy uniqueName="[Range 1].[Figurines]" caption="Figurines" attribute="1" defaultMemberUniqueName="[Range 1].[Figurines].[All]" allUniqueName="[Range 1].[Figurines].[All]" dimensionUniqueName="[Range 1]" displayFolder="" count="0" memberValueDatatype="130" unbalanced="0"/>
    <cacheHierarchy uniqueName="[Range 1].[Lithics]" caption="Lithics" attribute="1" defaultMemberUniqueName="[Range 1].[Lithics].[All]" allUniqueName="[Range 1].[Lithics].[All]" dimensionUniqueName="[Range 1]" displayFolder="" count="0" memberValueDatatype="130" unbalanced="0"/>
    <cacheHierarchy uniqueName="[Range 1].[Groundstone]" caption="Groundstone" attribute="1" defaultMemberUniqueName="[Range 1].[Groundstone].[All]" allUniqueName="[Range 1].[Groundstone].[All]" dimensionUniqueName="[Range 1]" displayFolder="" count="0" memberValueDatatype="130" unbalanced="0"/>
    <cacheHierarchy uniqueName="[Range 1].[Jewelry]" caption="Jewelry" attribute="1" defaultMemberUniqueName="[Range 1].[Jewelry].[All]" allUniqueName="[Range 1].[Jewelry].[All]" dimensionUniqueName="[Range 1]" displayFolder="" count="0" memberValueDatatype="130" unbalanced="0"/>
    <cacheHierarchy uniqueName="[Range 1].[Jewelry Materials]" caption="Jewelry Materials" attribute="1" defaultMemberUniqueName="[Range 1].[Jewelry Materials].[All]" allUniqueName="[Range 1].[Jewelry Materials].[All]" dimensionUniqueName="[Range 1]" displayFolder="" count="0" memberValueDatatype="130" unbalanced="0"/>
    <cacheHierarchy uniqueName="[Range 1].[Animal Bone (sp)]" caption="Animal Bone (sp)" attribute="1" defaultMemberUniqueName="[Range 1].[Animal Bone (sp)].[All]" allUniqueName="[Range 1].[Animal Bone (sp)].[All]" dimensionUniqueName="[Range 1]" displayFolder="" count="0" memberValueDatatype="130" unbalanced="0"/>
    <cacheHierarchy uniqueName="[Range 1].[Animal Bone Description]" caption="Animal Bone Description" attribute="1" defaultMemberUniqueName="[Range 1].[Animal Bone Description].[All]" allUniqueName="[Range 1].[Animal Bone Description].[All]" dimensionUniqueName="[Range 1]" displayFolder="" count="0" memberValueDatatype="130" unbalanced="0"/>
    <cacheHierarchy uniqueName="[Range 1].[Copper]" caption="Copper" attribute="1" defaultMemberUniqueName="[Range 1].[Copper].[All]" allUniqueName="[Range 1].[Copper].[All]" dimensionUniqueName="[Range 1]" displayFolder="" count="0" memberValueDatatype="130" unbalanced="0"/>
    <cacheHierarchy uniqueName="[Range 1].[Charcoal]" caption="Charcoal" attribute="1" defaultMemberUniqueName="[Range 1].[Charcoal].[All]" allUniqueName="[Range 1].[Charcoal].[All]" dimensionUniqueName="[Range 1]" displayFolder="" count="0" memberValueDatatype="130" unbalanced="0"/>
    <cacheHierarchy uniqueName="[Range 1].[Other]" caption="Other" attribute="1" defaultMemberUniqueName="[Range 1].[Other].[All]" allUniqueName="[Range 1].[Other].[All]" dimensionUniqueName="[Range 1]" displayFolder="" count="2" memberValueDatatype="130" unbalanced="0">
      <fieldsUsage count="2">
        <fieldUsage x="-1"/>
        <fieldUsage x="3"/>
      </fieldsUsage>
    </cacheHierarchy>
    <cacheHierarchy uniqueName="[Range 1].[Total # Offerings]" caption="Total # Offerings" attribute="1" defaultMemberUniqueName="[Range 1].[Total # Offerings].[All]" allUniqueName="[Range 1].[Total # Offerings].[All]" dimensionUniqueName="[Range 1]" displayFolder="" count="0" memberValueDatatype="130" unbalanced="0"/>
    <cacheHierarchy uniqueName="[Range 1].[Date]" caption="Date" attribute="1" defaultMemberUniqueName="[Range 1].[Date].[All]" allUniqueName="[Range 1].[Date].[All]" dimensionUniqueName="[Range 1]" displayFolder="" count="0" memberValueDatatype="130" unbalanced="0"/>
    <cacheHierarchy uniqueName="[Range 1].[Period]" caption="Period" attribute="1" defaultMemberUniqueName="[Range 1].[Period].[All]" allUniqueName="[Range 1].[Period].[All]" dimensionUniqueName="[Range 1]" displayFolder="" count="2" memberValueDatatype="130" unbalanced="0">
      <fieldsUsage count="2">
        <fieldUsage x="-1"/>
        <fieldUsage x="0"/>
      </fieldsUsage>
    </cacheHierarchy>
    <cacheHierarchy uniqueName="[Range 1].[Weathering]" caption="Weathering" attribute="1" defaultMemberUniqueName="[Range 1].[Weathering].[All]" allUniqueName="[Range 1].[Weathering].[All]" dimensionUniqueName="[Range 1]" displayFolder="" count="0" memberValueDatatype="130" unbalanced="0"/>
    <cacheHierarchy uniqueName="[Range 1].[Primacy]" caption="Primacy" attribute="1" defaultMemberUniqueName="[Range 1].[Primacy].[All]" allUniqueName="[Range 1].[Primacy].[All]" dimensionUniqueName="[Range 1]" displayFolder="" count="0" memberValueDatatype="130" unbalanced="0"/>
    <cacheHierarchy uniqueName="[Range 1].[Age Range]" caption="Age Range" attribute="1" defaultMemberUniqueName="[Range 1].[Age Range].[All]" allUniqueName="[Range 1].[Age Range].[All]" dimensionUniqueName="[Range 1]" displayFolder="" count="0" memberValueDatatype="130" unbalanced="0"/>
    <cacheHierarchy uniqueName="[Range 1].[Age Estimate]" caption="Age Estimate" attribute="1" defaultMemberUniqueName="[Range 1].[Age Estimate].[All]" allUniqueName="[Range 1].[Age Estimate].[All]" dimensionUniqueName="[Range 1]" displayFolder="" count="0" memberValueDatatype="130" unbalanced="0"/>
    <cacheHierarchy uniqueName="[Range 1].[Sex]" caption="Sex" attribute="1" defaultMemberUniqueName="[Range 1].[Sex].[All]" allUniqueName="[Range 1].[Sex].[All]" dimensionUniqueName="[Range 1]" displayFolder="" count="0" memberValueDatatype="130" unbalanced="0"/>
    <cacheHierarchy uniqueName="[Range 1].[Pathology?]" caption="Pathology?" attribute="1" defaultMemberUniqueName="[Range 1].[Pathology?].[All]" allUniqueName="[Range 1].[Pathology?].[All]" dimensionUniqueName="[Range 1]" displayFolder="" count="0" memberValueDatatype="130" unbalanced="0"/>
    <cacheHierarchy uniqueName="[Range 1].[Pathology Details]" caption="Pathology Details" attribute="1" defaultMemberUniqueName="[Range 1].[Pathology Details].[All]" allUniqueName="[Range 1].[Pathology Details].[All]" dimensionUniqueName="[Range 1]" displayFolder="" count="0" memberValueDatatype="130" unbalanced="0"/>
    <cacheHierarchy uniqueName="[Range 1].[Congenital Anomaly]" caption="Congenital Anomaly" attribute="1" defaultMemberUniqueName="[Range 1].[Congenital Anomaly].[All]" allUniqueName="[Range 1].[Congenital Anomaly].[All]" dimensionUniqueName="[Range 1]" displayFolder="" count="0" memberValueDatatype="130" unbalanced="0"/>
    <cacheHierarchy uniqueName="[Range 1].[Acute]" caption="Acute" attribute="1" defaultMemberUniqueName="[Range 1].[Acute].[All]" allUniqueName="[Range 1].[Acute].[All]" dimensionUniqueName="[Range 1]" displayFolder="" count="0" memberValueDatatype="130" unbalanced="0"/>
    <cacheHierarchy uniqueName="[Range 1].[Chronic]" caption="Chronic" attribute="1" defaultMemberUniqueName="[Range 1].[Chronic].[All]" allUniqueName="[Range 1].[Chronic].[All]" dimensionUniqueName="[Range 1]" displayFolder="" count="0" memberValueDatatype="130" unbalanced="0"/>
    <cacheHierarchy uniqueName="[Range 1].[Recovered]" caption="Recovered" attribute="1" defaultMemberUniqueName="[Range 1].[Recovered].[All]" allUniqueName="[Range 1].[Recovered].[All]" dimensionUniqueName="[Range 1]" displayFolder="" count="0" memberValueDatatype="130" unbalanced="0"/>
    <cacheHierarchy uniqueName="[Range 1].[Nutritional]" caption="Nutritional" attribute="1" defaultMemberUniqueName="[Range 1].[Nutritional].[All]" allUniqueName="[Range 1].[Nutritional].[All]" dimensionUniqueName="[Range 1]" displayFolder="" count="0" memberValueDatatype="130" unbalanced="0"/>
    <cacheHierarchy uniqueName="[Range 1].[Lifestyle]" caption="Lifestyle" attribute="1" defaultMemberUniqueName="[Range 1].[Lifestyle].[All]" allUniqueName="[Range 1].[Lifestyle].[All]" dimensionUniqueName="[Range 1]" displayFolder="" count="0" memberValueDatatype="130" unbalanced="0"/>
    <cacheHierarchy uniqueName="[Range 1].[Violence?]" caption="Violence?" attribute="1" defaultMemberUniqueName="[Range 1].[Violence?].[All]" allUniqueName="[Range 1].[Violence?].[All]" dimensionUniqueName="[Range 1]" displayFolder="" count="0" memberValueDatatype="130" unbalanced="0"/>
    <cacheHierarchy uniqueName="[Range 1].[Violence Types]" caption="Violence Types" attribute="1" defaultMemberUniqueName="[Range 1].[Violence Types].[All]" allUniqueName="[Range 1].[Violence Types].[All]" dimensionUniqueName="[Range 1]" displayFolder="" count="0" memberValueDatatype="130" unbalanced="0"/>
    <cacheHierarchy uniqueName="[Range 1].[Segments]" caption="Segments" attribute="1" defaultMemberUniqueName="[Range 1].[Segments].[All]" allUniqueName="[Range 1].[Segments].[All]" dimensionUniqueName="[Range 1]" displayFolder="" count="0" memberValueDatatype="130" unbalanced="0"/>
    <cacheHierarchy uniqueName="[Range 1].[Skull]" caption="Skull" attribute="1" defaultMemberUniqueName="[Range 1].[Skull].[All]" allUniqueName="[Range 1].[Skull].[All]" dimensionUniqueName="[Range 1]" displayFolder="" count="0" memberValueDatatype="5" unbalanced="0"/>
    <cacheHierarchy uniqueName="[Range 1].[Teeth]" caption="Teeth" attribute="1" defaultMemberUniqueName="[Range 1].[Teeth].[All]" allUniqueName="[Range 1].[Teeth].[All]" dimensionUniqueName="[Range 1]" displayFolder="" count="0" memberValueDatatype="5" unbalanced="0"/>
    <cacheHierarchy uniqueName="[Range 1].[Spine]" caption="Spine" attribute="1" defaultMemberUniqueName="[Range 1].[Spine].[All]" allUniqueName="[Range 1].[Spine].[All]" dimensionUniqueName="[Range 1]" displayFolder="" count="0" memberValueDatatype="5" unbalanced="0"/>
    <cacheHierarchy uniqueName="[Range 1].[Thorax]" caption="Thorax" attribute="1" defaultMemberUniqueName="[Range 1].[Thorax].[All]" allUniqueName="[Range 1].[Thorax].[All]" dimensionUniqueName="[Range 1]" displayFolder="" count="0" memberValueDatatype="5" unbalanced="0"/>
    <cacheHierarchy uniqueName="[Range 1].[Uppper Limbs]" caption="Uppper Limbs" attribute="1" defaultMemberUniqueName="[Range 1].[Uppper Limbs].[All]" allUniqueName="[Range 1].[Uppper Limbs].[All]" dimensionUniqueName="[Range 1]" displayFolder="" count="0" memberValueDatatype="5" unbalanced="0"/>
    <cacheHierarchy uniqueName="[Range 1].[Upper Extremities]" caption="Upper Extremities" attribute="1" defaultMemberUniqueName="[Range 1].[Upper Extremities].[All]" allUniqueName="[Range 1].[Upper Extremities].[All]" dimensionUniqueName="[Range 1]" displayFolder="" count="0" memberValueDatatype="20" unbalanced="0"/>
    <cacheHierarchy uniqueName="[Range 1].[Pelvis]" caption="Pelvis" attribute="1" defaultMemberUniqueName="[Range 1].[Pelvis].[All]" allUniqueName="[Range 1].[Pelvis].[All]" dimensionUniqueName="[Range 1]" displayFolder="" count="0" memberValueDatatype="5" unbalanced="0"/>
    <cacheHierarchy uniqueName="[Range 1].[Lower Limbs]" caption="Lower Limbs" attribute="1" defaultMemberUniqueName="[Range 1].[Lower Limbs].[All]" allUniqueName="[Range 1].[Lower Limbs].[All]" dimensionUniqueName="[Range 1]" displayFolder="" count="0" memberValueDatatype="5" unbalanced="0"/>
    <cacheHierarchy uniqueName="[Range 1].[Lower Extremities]" caption="Lower Extremities" attribute="1" defaultMemberUniqueName="[Range 1].[Lower Extremities].[All]" allUniqueName="[Range 1].[Lower Extremities].[All]" dimensionUniqueName="[Range 1]" displayFolder="" count="0" memberValueDatatype="5" unbalanced="0"/>
    <cacheHierarchy uniqueName="[Range 1].[Long Bone]" caption="Long Bone" attribute="1" defaultMemberUniqueName="[Range 1].[Long Bone].[All]" allUniqueName="[Range 1].[Long Bone].[All]" dimensionUniqueName="[Range 1]" displayFolder="" count="0" memberValueDatatype="5" unbalanced="0"/>
    <cacheHierarchy uniqueName="[Range 1].[Manganese]" caption="Manganese" attribute="1" defaultMemberUniqueName="[Range 1].[Manganese].[All]" allUniqueName="[Range 1].[Manganese].[All]" dimensionUniqueName="[Range 1]" displayFolder="" count="0" memberValueDatatype="130" unbalanced="0"/>
    <cacheHierarchy uniqueName="[Range 1].[Articulation]" caption="Articulation" attribute="1" defaultMemberUniqueName="[Range 1].[Articulation].[All]" allUniqueName="[Range 1].[Articulation].[All]" dimensionUniqueName="[Range 1]" displayFolder="" count="0" memberValueDatatype="130" unbalanced="0"/>
    <cacheHierarchy uniqueName="[Range 1].[Predation]" caption="Predation" attribute="1" defaultMemberUniqueName="[Range 1].[Predation].[All]" allUniqueName="[Range 1].[Predation].[All]" dimensionUniqueName="[Range 1]" displayFolder="" count="0" memberValueDatatype="130" unbalanced="0"/>
    <cacheHierarchy uniqueName="[Range 1].[Cremation]" caption="Cremation" attribute="1" defaultMemberUniqueName="[Range 1].[Cremation].[All]" allUniqueName="[Range 1].[Cremation].[All]" dimensionUniqueName="[Range 1]" displayFolder="" count="0" memberValueDatatype="130" unbalanced="0"/>
    <cacheHierarchy uniqueName="[Range 1].[Extent]" caption="Extent" attribute="1" defaultMemberUniqueName="[Range 1].[Extent].[All]" allUniqueName="[Range 1].[Extent].[All]" dimensionUniqueName="[Range 1]" displayFolder="" count="0" memberValueDatatype="130" unbalanced="0"/>
    <cacheHierarchy uniqueName="[Range 1].[Burial Ceremony]" caption="Burial Ceremony" attribute="1" defaultMemberUniqueName="[Range 1].[Burial Ceremony].[All]" allUniqueName="[Range 1].[Burial Ceremony].[All]" dimensionUniqueName="[Range 1]" displayFolder="" count="0" memberValueDatatype="130" unbalanced="0"/>
    <cacheHierarchy uniqueName="[Range 1].[Ground Pressure Damage]" caption="Ground Pressure Damage" attribute="1" defaultMemberUniqueName="[Range 1].[Ground Pressure Damage].[All]" allUniqueName="[Range 1].[Ground Pressure Damage].[All]" dimensionUniqueName="[Range 1]" displayFolder="" count="0" memberValueDatatype="130" unbalanced="0"/>
    <cacheHierarchy uniqueName="[Range 1].[Other 2]" caption="Other 2" attribute="1" defaultMemberUniqueName="[Range 1].[Other 2].[All]" allUniqueName="[Range 1].[Other 2].[All]" dimensionUniqueName="[Range 1]"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No measures defined]" caption="__No measures defined" measure="1" displayFolder="" count="0" hidden="1"/>
    <cacheHierarchy uniqueName="[Measures].[Count of Individual]" caption="Count of Individual" measure="1" displayFolder="" measureGroup="Range" count="0" hidden="1">
      <extLst>
        <ext xmlns:x15="http://schemas.microsoft.com/office/spreadsheetml/2010/11/main" uri="{B97F6D7D-B522-45F9-BDA1-12C45D357490}">
          <x15:cacheHierarchy aggregatedColumn="3"/>
        </ext>
      </extLst>
    </cacheHierarchy>
    <cacheHierarchy uniqueName="[Measures].[Count of Animal Bone (sp)]" caption="Count of Animal Bone (sp)" measure="1" displayFolder="" measureGroup="Range 1" count="0" hidden="1"/>
    <cacheHierarchy uniqueName="[Measures].[Count of Copper]" caption="Count of Copper" measure="1" displayFolder="" measureGroup="Range 1" count="0" hidden="1">
      <extLst>
        <ext xmlns:x15="http://schemas.microsoft.com/office/spreadsheetml/2010/11/main" uri="{B97F6D7D-B522-45F9-BDA1-12C45D357490}">
          <x15:cacheHierarchy aggregatedColumn="82"/>
        </ext>
      </extLst>
    </cacheHierarchy>
    <cacheHierarchy uniqueName="[Measures].[Count of Other]" caption="Count of Other" measure="1" displayFolder="" measureGroup="Range 1" count="0" hidden="1">
      <extLst>
        <ext xmlns:x15="http://schemas.microsoft.com/office/spreadsheetml/2010/11/main" uri="{B97F6D7D-B522-45F9-BDA1-12C45D357490}">
          <x15:cacheHierarchy aggregatedColumn="84"/>
        </ext>
      </extLst>
    </cacheHierarchy>
    <cacheHierarchy uniqueName="[Measures].[Count of Offerings?]" caption="Count of Offerings?" measure="1" displayFolder="" measureGroup="Range 1" count="0" oneField="1" hidden="1">
      <fieldsUsage count="1">
        <fieldUsage x="4"/>
      </fieldsUsage>
      <extLst>
        <ext xmlns:x15="http://schemas.microsoft.com/office/spreadsheetml/2010/11/main" uri="{B97F6D7D-B522-45F9-BDA1-12C45D357490}">
          <x15:cacheHierarchy aggregatedColumn="72"/>
        </ext>
      </extLst>
    </cacheHierarchy>
    <cacheHierarchy uniqueName="[Measures].[Count of Individual 2]" caption="Count of Individual 2" measure="1" displayFolder="" measureGroup="Range 1" count="0" hidden="1">
      <extLst>
        <ext xmlns:x15="http://schemas.microsoft.com/office/spreadsheetml/2010/11/main" uri="{B97F6D7D-B522-45F9-BDA1-12C45D357490}">
          <x15:cacheHierarchy aggregatedColumn="64"/>
        </ext>
      </extLst>
    </cacheHierarchy>
  </cacheHierarchies>
  <kpis count="0"/>
  <dimensions count="3">
    <dimension measure="1" name="Measures" uniqueName="[Measures]" caption="Measures"/>
    <dimension name="Range" uniqueName="[Range]" caption="Range"/>
    <dimension name="Range 1" uniqueName="[Range 1]" caption="Range 1"/>
  </dimensions>
  <measureGroups count="2">
    <measureGroup name="Range" caption="Range"/>
    <measureGroup name="Range 1" caption="Range 1"/>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rah Knightley" refreshedDate="46259.563930555552" backgroundQuery="1" createdVersion="8" refreshedVersion="8" minRefreshableVersion="3" recordCount="0" supportSubquery="1" supportAdvancedDrill="1" xr:uid="{62B5AB89-7E56-4818-BC94-A4FE12935130}">
  <cacheSource type="external" connectionId="1"/>
  <cacheFields count="6">
    <cacheField name="[Range 1].[Period].[Period]" caption="Period" numFmtId="0" hierarchy="87" level="1">
      <sharedItems count="2">
        <s v="Atemajac"/>
        <s v="Tequila"/>
      </sharedItems>
    </cacheField>
    <cacheField name="[Range 1].[Zone].[Zone]" caption="Zone" numFmtId="0" hierarchy="62" level="1">
      <sharedItems count="2">
        <s v="Monumental Center"/>
        <s v="Residential"/>
      </sharedItems>
    </cacheField>
    <cacheField name="[Range 1].[Context].[Context]" caption="Context" numFmtId="0" hierarchy="63" level="1">
      <sharedItems count="4">
        <s v="Circle 6, Patio, Burial 9"/>
        <s v="Talleres 1, Structure 2"/>
        <s v="Talleres 2, Offering 1"/>
        <s v="Loma Alta, Ballcourt 1"/>
      </sharedItems>
    </cacheField>
    <cacheField name="[Measures].[Count of Offerings?]" caption="Count of Offerings?" numFmtId="0" hierarchy="129" level="32767"/>
    <cacheField name="[Range 1].[Copper].[Copper]" caption="Copper" numFmtId="0" hierarchy="82" level="1">
      <sharedItems count="2">
        <s v="Lost copper item"/>
        <s v="Needle"/>
      </sharedItems>
    </cacheField>
    <cacheField name="[Range 1].[Other].[Other]" caption="Other" numFmtId="0" hierarchy="84" level="1">
      <sharedItems count="1">
        <s v="Scraper Mirror"/>
      </sharedItems>
    </cacheField>
  </cacheFields>
  <cacheHierarchies count="131">
    <cacheHierarchy uniqueName="[Range].[Designation]" caption="Designation" attribute="1" defaultMemberUniqueName="[Range].[Designation].[All]" allUniqueName="[Range].[Designation].[All]" dimensionUniqueName="[Range]" displayFolder="" count="0" memberValueDatatype="130" unbalanced="0"/>
    <cacheHierarchy uniqueName="[Range].[Zone]" caption="Zone" attribute="1" defaultMemberUniqueName="[Range].[Zone].[All]" allUniqueName="[Range].[Zone].[All]" dimensionUniqueName="[Range]" displayFolder="" count="0" memberValueDatatype="130" unbalanced="0"/>
    <cacheHierarchy uniqueName="[Range].[Context]" caption="Context" attribute="1" defaultMemberUniqueName="[Range].[Context].[All]" allUniqueName="[Range].[Context].[All]" dimensionUniqueName="[Range]" displayFolder="" count="0" memberValueDatatype="130" unbalanced="0"/>
    <cacheHierarchy uniqueName="[Range].[Individual]" caption="Individual" attribute="1" defaultMemberUniqueName="[Range].[Individual].[All]" allUniqueName="[Range].[Individual].[All]" dimensionUniqueName="[Range]" displayFolder="" count="0" memberValueDatatype="130" unbalanced="0"/>
    <cacheHierarchy uniqueName="[Range].[Location]" caption="Location" attribute="1" defaultMemberUniqueName="[Range].[Location].[All]" allUniqueName="[Range].[Location].[All]" dimensionUniqueName="[Range]" displayFolder="" count="0" memberValueDatatype="130" unbalanced="0"/>
    <cacheHierarchy uniqueName="[Range].[Nearest Structures]" caption="Nearest Structures" attribute="1" defaultMemberUniqueName="[Range].[Nearest Structures].[All]" allUniqueName="[Range].[Nearest Structures].[All]" dimensionUniqueName="[Range]" displayFolder="" count="0" memberValueDatatype="130" unbalanced="0"/>
    <cacheHierarchy uniqueName="[Range].[Relation to Structure]" caption="Relation to Structure" attribute="1" defaultMemberUniqueName="[Range].[Relation to Structure].[All]" allUniqueName="[Range].[Relation to Structure].[All]" dimensionUniqueName="[Range]" displayFolder="" count="0" memberValueDatatype="130" unbalanced="0"/>
    <cacheHierarchy uniqueName="[Range].[Architecture]" caption="Architecture" attribute="1" defaultMemberUniqueName="[Range].[Architecture].[All]" allUniqueName="[Range].[Architecture].[All]" dimensionUniqueName="[Range]" displayFolder="" count="0" memberValueDatatype="130" unbalanced="0"/>
    <cacheHierarchy uniqueName="[Range].[Stone Lining]" caption="Stone Lining" attribute="1" defaultMemberUniqueName="[Range].[Stone Lining].[All]" allUniqueName="[Range].[Stone Lining].[All]" dimensionUniqueName="[Range]" displayFolder="" count="0" memberValueDatatype="130" unbalanced="0"/>
    <cacheHierarchy uniqueName="[Range].[Cluster]" caption="Cluster" attribute="1" defaultMemberUniqueName="[Range].[Cluster].[All]" allUniqueName="[Range].[Cluster].[All]" dimensionUniqueName="[Range]" displayFolder="" count="0" memberValueDatatype="130" unbalanced="0"/>
    <cacheHierarchy uniqueName="[Range].[Grouping]" caption="Grouping" attribute="1" defaultMemberUniqueName="[Range].[Grouping].[All]" allUniqueName="[Range].[Grouping].[All]" dimensionUniqueName="[Range]" displayFolder="" count="0" memberValueDatatype="130" unbalanced="0"/>
    <cacheHierarchy uniqueName="[Range].[Offerings?]" caption="Offerings?" attribute="1" defaultMemberUniqueName="[Range].[Offerings?].[All]" allUniqueName="[Range].[Offerings?].[All]" dimensionUniqueName="[Range]" displayFolder="" count="0" memberValueDatatype="130" unbalanced="0"/>
    <cacheHierarchy uniqueName="[Range].[Offering List]" caption="Offering List" attribute="1" defaultMemberUniqueName="[Range].[Offering List].[All]" allUniqueName="[Range].[Offering List].[All]" dimensionUniqueName="[Range]" displayFolder="" count="0" memberValueDatatype="130" unbalanced="0"/>
    <cacheHierarchy uniqueName="[Range].[Ceramic Vessels]" caption="Ceramic Vessels" attribute="1" defaultMemberUniqueName="[Range].[Ceramic Vessels].[All]" allUniqueName="[Range].[Ceramic Vessels].[All]" dimensionUniqueName="[Range]" displayFolder="" count="0" memberValueDatatype="130" unbalanced="0"/>
    <cacheHierarchy uniqueName="[Range].[Figurines]" caption="Figurines" attribute="1" defaultMemberUniqueName="[Range].[Figurines].[All]" allUniqueName="[Range].[Figurines].[All]" dimensionUniqueName="[Range]" displayFolder="" count="0" memberValueDatatype="130" unbalanced="0"/>
    <cacheHierarchy uniqueName="[Range].[Lithics]" caption="Lithics" attribute="1" defaultMemberUniqueName="[Range].[Lithics].[All]" allUniqueName="[Range].[Lithics].[All]" dimensionUniqueName="[Range]" displayFolder="" count="0" memberValueDatatype="130" unbalanced="0"/>
    <cacheHierarchy uniqueName="[Range].[Groundstone]" caption="Groundstone" attribute="1" defaultMemberUniqueName="[Range].[Groundstone].[All]" allUniqueName="[Range].[Groundstone].[All]" dimensionUniqueName="[Range]" displayFolder="" count="0" memberValueDatatype="130" unbalanced="0"/>
    <cacheHierarchy uniqueName="[Range].[Jewelry]" caption="Jewelry" attribute="1" defaultMemberUniqueName="[Range].[Jewelry].[All]" allUniqueName="[Range].[Jewelry].[All]" dimensionUniqueName="[Range]" displayFolder="" count="0" memberValueDatatype="130" unbalanced="0"/>
    <cacheHierarchy uniqueName="[Range].[Jewelry Materials]" caption="Jewelry Materials" attribute="1" defaultMemberUniqueName="[Range].[Jewelry Materials].[All]" allUniqueName="[Range].[Jewelry Materials].[All]" dimensionUniqueName="[Range]" displayFolder="" count="0" memberValueDatatype="130" unbalanced="0"/>
    <cacheHierarchy uniqueName="[Range].[Animal Bone (sp)]" caption="Animal Bone (sp)" attribute="1" defaultMemberUniqueName="[Range].[Animal Bone (sp)].[All]" allUniqueName="[Range].[Animal Bone (sp)].[All]" dimensionUniqueName="[Range]" displayFolder="" count="0" memberValueDatatype="130" unbalanced="0"/>
    <cacheHierarchy uniqueName="[Range].[Animal Bone Description]" caption="Animal Bone Description" attribute="1" defaultMemberUniqueName="[Range].[Animal Bone Description].[All]" allUniqueName="[Range].[Animal Bone Description].[All]" dimensionUniqueName="[Range]" displayFolder="" count="0" memberValueDatatype="130" unbalanced="0"/>
    <cacheHierarchy uniqueName="[Range].[Copper]" caption="Copper" attribute="1" defaultMemberUniqueName="[Range].[Copper].[All]" allUniqueName="[Range].[Copper].[All]" dimensionUniqueName="[Range]" displayFolder="" count="0" memberValueDatatype="130" unbalanced="0"/>
    <cacheHierarchy uniqueName="[Range].[Charcoal]" caption="Charcoal" attribute="1" defaultMemberUniqueName="[Range].[Charcoal].[All]" allUniqueName="[Range].[Charcoal].[All]" dimensionUniqueName="[Range]" displayFolder="" count="0" memberValueDatatype="130" unbalanced="0"/>
    <cacheHierarchy uniqueName="[Range].[Other]" caption="Other" attribute="1" defaultMemberUniqueName="[Range].[Other].[All]" allUniqueName="[Range].[Other].[All]" dimensionUniqueName="[Range]" displayFolder="" count="0" memberValueDatatype="130" unbalanced="0"/>
    <cacheHierarchy uniqueName="[Range].[Total # Offerings]" caption="Total # Offerings" attribute="1" defaultMemberUniqueName="[Range].[Total # Offerings].[All]" allUniqueName="[Range].[Total # Offerings].[All]" dimensionUniqueName="[Range]" displayFolder="" count="0" memberValueDatatype="130" unbalanced="0"/>
    <cacheHierarchy uniqueName="[Range].[Date]" caption="Date" attribute="1" defaultMemberUniqueName="[Range].[Date].[All]" allUniqueName="[Range].[Date].[All]" dimensionUniqueName="[Range]" displayFolder="" count="0" memberValueDatatype="130" unbalanced="0"/>
    <cacheHierarchy uniqueName="[Range].[Period]" caption="Period" attribute="1" defaultMemberUniqueName="[Range].[Period].[All]" allUniqueName="[Range].[Period].[All]" dimensionUniqueName="[Range]" displayFolder="" count="0" memberValueDatatype="130" unbalanced="0"/>
    <cacheHierarchy uniqueName="[Range].[Weathering]" caption="Weathering" attribute="1" defaultMemberUniqueName="[Range].[Weathering].[All]" allUniqueName="[Range].[Weathering].[All]" dimensionUniqueName="[Range]" displayFolder="" count="0" memberValueDatatype="130" unbalanced="0"/>
    <cacheHierarchy uniqueName="[Range].[Primacy]" caption="Primacy" attribute="1" defaultMemberUniqueName="[Range].[Primacy].[All]" allUniqueName="[Range].[Primacy].[All]" dimensionUniqueName="[Range]" displayFolder="" count="0" memberValueDatatype="130" unbalanced="0"/>
    <cacheHierarchy uniqueName="[Range].[Age Range]" caption="Age Range" attribute="1" defaultMemberUniqueName="[Range].[Age Range].[All]" allUniqueName="[Range].[Age Range].[All]" dimensionUniqueName="[Range]" displayFolder="" count="0" memberValueDatatype="130" unbalanced="0"/>
    <cacheHierarchy uniqueName="[Range].[Age Estimate]" caption="Age Estimate" attribute="1" defaultMemberUniqueName="[Range].[Age Estimate].[All]" allUniqueName="[Range].[Age Estimate].[All]" dimensionUniqueName="[Range]" displayFolder="" count="0" memberValueDatatype="130" unbalanced="0"/>
    <cacheHierarchy uniqueName="[Range].[Sex]" caption="Sex" attribute="1" defaultMemberUniqueName="[Range].[Sex].[All]" allUniqueName="[Range].[Sex].[All]" dimensionUniqueName="[Range]" displayFolder="" count="0" memberValueDatatype="130" unbalanced="0"/>
    <cacheHierarchy uniqueName="[Range].[Pathology?]" caption="Pathology?" attribute="1" defaultMemberUniqueName="[Range].[Pathology?].[All]" allUniqueName="[Range].[Pathology?].[All]" dimensionUniqueName="[Range]" displayFolder="" count="0" memberValueDatatype="130" unbalanced="0"/>
    <cacheHierarchy uniqueName="[Range].[Pathology Details]" caption="Pathology Details" attribute="1" defaultMemberUniqueName="[Range].[Pathology Details].[All]" allUniqueName="[Range].[Pathology Details].[All]" dimensionUniqueName="[Range]" displayFolder="" count="0" memberValueDatatype="130" unbalanced="0"/>
    <cacheHierarchy uniqueName="[Range].[Congenital Anomaly]" caption="Congenital Anomaly" attribute="1" defaultMemberUniqueName="[Range].[Congenital Anomaly].[All]" allUniqueName="[Range].[Congenital Anomaly].[All]" dimensionUniqueName="[Range]" displayFolder="" count="0" memberValueDatatype="130" unbalanced="0"/>
    <cacheHierarchy uniqueName="[Range].[Acute]" caption="Acute" attribute="1" defaultMemberUniqueName="[Range].[Acute].[All]" allUniqueName="[Range].[Acute].[All]" dimensionUniqueName="[Range]" displayFolder="" count="0" memberValueDatatype="130" unbalanced="0"/>
    <cacheHierarchy uniqueName="[Range].[Chronic]" caption="Chronic" attribute="1" defaultMemberUniqueName="[Range].[Chronic].[All]" allUniqueName="[Range].[Chronic].[All]" dimensionUniqueName="[Range]" displayFolder="" count="0" memberValueDatatype="130" unbalanced="0"/>
    <cacheHierarchy uniqueName="[Range].[Recovered]" caption="Recovered" attribute="1" defaultMemberUniqueName="[Range].[Recovered].[All]" allUniqueName="[Range].[Recovered].[All]" dimensionUniqueName="[Range]" displayFolder="" count="0" memberValueDatatype="130" unbalanced="0"/>
    <cacheHierarchy uniqueName="[Range].[Nutritional]" caption="Nutritional" attribute="1" defaultMemberUniqueName="[Range].[Nutritional].[All]" allUniqueName="[Range].[Nutritional].[All]" dimensionUniqueName="[Range]" displayFolder="" count="0" memberValueDatatype="130" unbalanced="0"/>
    <cacheHierarchy uniqueName="[Range].[Lifestyle]" caption="Lifestyle" attribute="1" defaultMemberUniqueName="[Range].[Lifestyle].[All]" allUniqueName="[Range].[Lifestyle].[All]" dimensionUniqueName="[Range]" displayFolder="" count="0" memberValueDatatype="130" unbalanced="0"/>
    <cacheHierarchy uniqueName="[Range].[Violence?]" caption="Violence?" attribute="1" defaultMemberUniqueName="[Range].[Violence?].[All]" allUniqueName="[Range].[Violence?].[All]" dimensionUniqueName="[Range]" displayFolder="" count="0" memberValueDatatype="130" unbalanced="0"/>
    <cacheHierarchy uniqueName="[Range].[Violence Types]" caption="Violence Types" attribute="1" defaultMemberUniqueName="[Range].[Violence Types].[All]" allUniqueName="[Range].[Violence Types].[All]" dimensionUniqueName="[Range]" displayFolder="" count="0" memberValueDatatype="130" unbalanced="0"/>
    <cacheHierarchy uniqueName="[Range].[Segments]" caption="Segments" attribute="1" defaultMemberUniqueName="[Range].[Segments].[All]" allUniqueName="[Range].[Segments].[All]" dimensionUniqueName="[Range]" displayFolder="" count="0" memberValueDatatype="130" unbalanced="0"/>
    <cacheHierarchy uniqueName="[Range].[Skull]" caption="Skull" attribute="1" defaultMemberUniqueName="[Range].[Skull].[All]" allUniqueName="[Range].[Skull].[All]" dimensionUniqueName="[Range]" displayFolder="" count="0" memberValueDatatype="5" unbalanced="0"/>
    <cacheHierarchy uniqueName="[Range].[Teeth]" caption="Teeth" attribute="1" defaultMemberUniqueName="[Range].[Teeth].[All]" allUniqueName="[Range].[Teeth].[All]" dimensionUniqueName="[Range]" displayFolder="" count="0" memberValueDatatype="5" unbalanced="0"/>
    <cacheHierarchy uniqueName="[Range].[Spine]" caption="Spine" attribute="1" defaultMemberUniqueName="[Range].[Spine].[All]" allUniqueName="[Range].[Spine].[All]" dimensionUniqueName="[Range]" displayFolder="" count="0" memberValueDatatype="5" unbalanced="0"/>
    <cacheHierarchy uniqueName="[Range].[Thorax]" caption="Thorax" attribute="1" defaultMemberUniqueName="[Range].[Thorax].[All]" allUniqueName="[Range].[Thorax].[All]" dimensionUniqueName="[Range]" displayFolder="" count="0" memberValueDatatype="5" unbalanced="0"/>
    <cacheHierarchy uniqueName="[Range].[Uppper Limbs]" caption="Uppper Limbs" attribute="1" defaultMemberUniqueName="[Range].[Uppper Limbs].[All]" allUniqueName="[Range].[Uppper Limbs].[All]" dimensionUniqueName="[Range]" displayFolder="" count="0" memberValueDatatype="5" unbalanced="0"/>
    <cacheHierarchy uniqueName="[Range].[Upper Extremities]" caption="Upper Extremities" attribute="1" defaultMemberUniqueName="[Range].[Upper Extremities].[All]" allUniqueName="[Range].[Upper Extremities].[All]" dimensionUniqueName="[Range]" displayFolder="" count="0" memberValueDatatype="20" unbalanced="0"/>
    <cacheHierarchy uniqueName="[Range].[Pelvis]" caption="Pelvis" attribute="1" defaultMemberUniqueName="[Range].[Pelvis].[All]" allUniqueName="[Range].[Pelvis].[All]" dimensionUniqueName="[Range]" displayFolder="" count="0" memberValueDatatype="5" unbalanced="0"/>
    <cacheHierarchy uniqueName="[Range].[Lower Limbs]" caption="Lower Limbs" attribute="1" defaultMemberUniqueName="[Range].[Lower Limbs].[All]" allUniqueName="[Range].[Lower Limbs].[All]" dimensionUniqueName="[Range]" displayFolder="" count="0" memberValueDatatype="5" unbalanced="0"/>
    <cacheHierarchy uniqueName="[Range].[Lower Extremities]" caption="Lower Extremities" attribute="1" defaultMemberUniqueName="[Range].[Lower Extremities].[All]" allUniqueName="[Range].[Lower Extremities].[All]" dimensionUniqueName="[Range]" displayFolder="" count="0" memberValueDatatype="5" unbalanced="0"/>
    <cacheHierarchy uniqueName="[Range].[Long Bone]" caption="Long Bone" attribute="1" defaultMemberUniqueName="[Range].[Long Bone].[All]" allUniqueName="[Range].[Long Bone].[All]" dimensionUniqueName="[Range]" displayFolder="" count="0" memberValueDatatype="5" unbalanced="0"/>
    <cacheHierarchy uniqueName="[Range].[Manganese]" caption="Manganese" attribute="1" defaultMemberUniqueName="[Range].[Manganese].[All]" allUniqueName="[Range].[Manganese].[All]" dimensionUniqueName="[Range]" displayFolder="" count="0" memberValueDatatype="130" unbalanced="0"/>
    <cacheHierarchy uniqueName="[Range].[Articulation]" caption="Articulation" attribute="1" defaultMemberUniqueName="[Range].[Articulation].[All]" allUniqueName="[Range].[Articulation].[All]" dimensionUniqueName="[Range]" displayFolder="" count="0" memberValueDatatype="130" unbalanced="0"/>
    <cacheHierarchy uniqueName="[Range].[Predation]" caption="Predation" attribute="1" defaultMemberUniqueName="[Range].[Predation].[All]" allUniqueName="[Range].[Predation].[All]" dimensionUniqueName="[Range]" displayFolder="" count="0" memberValueDatatype="130" unbalanced="0"/>
    <cacheHierarchy uniqueName="[Range].[Cremation]" caption="Cremation" attribute="1" defaultMemberUniqueName="[Range].[Cremation].[All]" allUniqueName="[Range].[Cremation].[All]" dimensionUniqueName="[Range]" displayFolder="" count="0" memberValueDatatype="130" unbalanced="0"/>
    <cacheHierarchy uniqueName="[Range].[Extent]" caption="Extent" attribute="1" defaultMemberUniqueName="[Range].[Extent].[All]" allUniqueName="[Range].[Extent].[All]" dimensionUniqueName="[Range]" displayFolder="" count="0" memberValueDatatype="130" unbalanced="0"/>
    <cacheHierarchy uniqueName="[Range].[Burial Ceremony]" caption="Burial Ceremony" attribute="1" defaultMemberUniqueName="[Range].[Burial Ceremony].[All]" allUniqueName="[Range].[Burial Ceremony].[All]" dimensionUniqueName="[Range]" displayFolder="" count="0" memberValueDatatype="130" unbalanced="0"/>
    <cacheHierarchy uniqueName="[Range].[Ground Pressure Damage]" caption="Ground Pressure Damage" attribute="1" defaultMemberUniqueName="[Range].[Ground Pressure Damage].[All]" allUniqueName="[Range].[Ground Pressure Damage].[All]" dimensionUniqueName="[Range]" displayFolder="" count="0" memberValueDatatype="130" unbalanced="0"/>
    <cacheHierarchy uniqueName="[Range].[Other 2]" caption="Other 2" attribute="1" defaultMemberUniqueName="[Range].[Other 2].[All]" allUniqueName="[Range].[Other 2].[All]" dimensionUniqueName="[Range]" displayFolder="" count="0" memberValueDatatype="130" unbalanced="0"/>
    <cacheHierarchy uniqueName="[Range 1].[Designation]" caption="Designation" attribute="1" defaultMemberUniqueName="[Range 1].[Designation].[All]" allUniqueName="[Range 1].[Designation].[All]" dimensionUniqueName="[Range 1]" displayFolder="" count="0" memberValueDatatype="130" unbalanced="0"/>
    <cacheHierarchy uniqueName="[Range 1].[Zone]" caption="Zone" attribute="1" defaultMemberUniqueName="[Range 1].[Zone].[All]" allUniqueName="[Range 1].[Zone].[All]" dimensionUniqueName="[Range 1]" displayFolder="" count="2" memberValueDatatype="130" unbalanced="0">
      <fieldsUsage count="2">
        <fieldUsage x="-1"/>
        <fieldUsage x="1"/>
      </fieldsUsage>
    </cacheHierarchy>
    <cacheHierarchy uniqueName="[Range 1].[Context]" caption="Context" attribute="1" defaultMemberUniqueName="[Range 1].[Context].[All]" allUniqueName="[Range 1].[Context].[All]" dimensionUniqueName="[Range 1]" displayFolder="" count="2" memberValueDatatype="130" unbalanced="0">
      <fieldsUsage count="2">
        <fieldUsage x="-1"/>
        <fieldUsage x="2"/>
      </fieldsUsage>
    </cacheHierarchy>
    <cacheHierarchy uniqueName="[Range 1].[Individual]" caption="Individual" attribute="1" defaultMemberUniqueName="[Range 1].[Individual].[All]" allUniqueName="[Range 1].[Individual].[All]" dimensionUniqueName="[Range 1]" displayFolder="" count="0" memberValueDatatype="130" unbalanced="0"/>
    <cacheHierarchy uniqueName="[Range 1].[Location]" caption="Location" attribute="1" defaultMemberUniqueName="[Range 1].[Location].[All]" allUniqueName="[Range 1].[Location].[All]" dimensionUniqueName="[Range 1]" displayFolder="" count="0" memberValueDatatype="130" unbalanced="0"/>
    <cacheHierarchy uniqueName="[Range 1].[Nearest Structures]" caption="Nearest Structures" attribute="1" defaultMemberUniqueName="[Range 1].[Nearest Structures].[All]" allUniqueName="[Range 1].[Nearest Structures].[All]" dimensionUniqueName="[Range 1]" displayFolder="" count="0" memberValueDatatype="130" unbalanced="0"/>
    <cacheHierarchy uniqueName="[Range 1].[Relation to Structure]" caption="Relation to Structure" attribute="1" defaultMemberUniqueName="[Range 1].[Relation to Structure].[All]" allUniqueName="[Range 1].[Relation to Structure].[All]" dimensionUniqueName="[Range 1]" displayFolder="" count="0" memberValueDatatype="130" unbalanced="0"/>
    <cacheHierarchy uniqueName="[Range 1].[Architecture]" caption="Architecture" attribute="1" defaultMemberUniqueName="[Range 1].[Architecture].[All]" allUniqueName="[Range 1].[Architecture].[All]" dimensionUniqueName="[Range 1]" displayFolder="" count="0" memberValueDatatype="130" unbalanced="0"/>
    <cacheHierarchy uniqueName="[Range 1].[Stone Lining]" caption="Stone Lining" attribute="1" defaultMemberUniqueName="[Range 1].[Stone Lining].[All]" allUniqueName="[Range 1].[Stone Lining].[All]" dimensionUniqueName="[Range 1]" displayFolder="" count="0" memberValueDatatype="130" unbalanced="0"/>
    <cacheHierarchy uniqueName="[Range 1].[Cluster]" caption="Cluster" attribute="1" defaultMemberUniqueName="[Range 1].[Cluster].[All]" allUniqueName="[Range 1].[Cluster].[All]" dimensionUniqueName="[Range 1]" displayFolder="" count="0" memberValueDatatype="130" unbalanced="0"/>
    <cacheHierarchy uniqueName="[Range 1].[Grouping]" caption="Grouping" attribute="1" defaultMemberUniqueName="[Range 1].[Grouping].[All]" allUniqueName="[Range 1].[Grouping].[All]" dimensionUniqueName="[Range 1]" displayFolder="" count="0" memberValueDatatype="130" unbalanced="0"/>
    <cacheHierarchy uniqueName="[Range 1].[Offerings?]" caption="Offerings?" attribute="1" defaultMemberUniqueName="[Range 1].[Offerings?].[All]" allUniqueName="[Range 1].[Offerings?].[All]" dimensionUniqueName="[Range 1]" displayFolder="" count="0" memberValueDatatype="130" unbalanced="0"/>
    <cacheHierarchy uniqueName="[Range 1].[Offering List]" caption="Offering List" attribute="1" defaultMemberUniqueName="[Range 1].[Offering List].[All]" allUniqueName="[Range 1].[Offering List].[All]" dimensionUniqueName="[Range 1]" displayFolder="" count="0" memberValueDatatype="130" unbalanced="0"/>
    <cacheHierarchy uniqueName="[Range 1].[Ceramic Vessels]" caption="Ceramic Vessels" attribute="1" defaultMemberUniqueName="[Range 1].[Ceramic Vessels].[All]" allUniqueName="[Range 1].[Ceramic Vessels].[All]" dimensionUniqueName="[Range 1]" displayFolder="" count="0" memberValueDatatype="130" unbalanced="0"/>
    <cacheHierarchy uniqueName="[Range 1].[Figurines]" caption="Figurines" attribute="1" defaultMemberUniqueName="[Range 1].[Figurines].[All]" allUniqueName="[Range 1].[Figurines].[All]" dimensionUniqueName="[Range 1]" displayFolder="" count="0" memberValueDatatype="130" unbalanced="0"/>
    <cacheHierarchy uniqueName="[Range 1].[Lithics]" caption="Lithics" attribute="1" defaultMemberUniqueName="[Range 1].[Lithics].[All]" allUniqueName="[Range 1].[Lithics].[All]" dimensionUniqueName="[Range 1]" displayFolder="" count="0" memberValueDatatype="130" unbalanced="0"/>
    <cacheHierarchy uniqueName="[Range 1].[Groundstone]" caption="Groundstone" attribute="1" defaultMemberUniqueName="[Range 1].[Groundstone].[All]" allUniqueName="[Range 1].[Groundstone].[All]" dimensionUniqueName="[Range 1]" displayFolder="" count="0" memberValueDatatype="130" unbalanced="0"/>
    <cacheHierarchy uniqueName="[Range 1].[Jewelry]" caption="Jewelry" attribute="1" defaultMemberUniqueName="[Range 1].[Jewelry].[All]" allUniqueName="[Range 1].[Jewelry].[All]" dimensionUniqueName="[Range 1]" displayFolder="" count="0" memberValueDatatype="130" unbalanced="0"/>
    <cacheHierarchy uniqueName="[Range 1].[Jewelry Materials]" caption="Jewelry Materials" attribute="1" defaultMemberUniqueName="[Range 1].[Jewelry Materials].[All]" allUniqueName="[Range 1].[Jewelry Materials].[All]" dimensionUniqueName="[Range 1]" displayFolder="" count="0" memberValueDatatype="130" unbalanced="0"/>
    <cacheHierarchy uniqueName="[Range 1].[Animal Bone (sp)]" caption="Animal Bone (sp)" attribute="1" defaultMemberUniqueName="[Range 1].[Animal Bone (sp)].[All]" allUniqueName="[Range 1].[Animal Bone (sp)].[All]" dimensionUniqueName="[Range 1]" displayFolder="" count="0" memberValueDatatype="130" unbalanced="0"/>
    <cacheHierarchy uniqueName="[Range 1].[Animal Bone Description]" caption="Animal Bone Description" attribute="1" defaultMemberUniqueName="[Range 1].[Animal Bone Description].[All]" allUniqueName="[Range 1].[Animal Bone Description].[All]" dimensionUniqueName="[Range 1]" displayFolder="" count="0" memberValueDatatype="130" unbalanced="0"/>
    <cacheHierarchy uniqueName="[Range 1].[Copper]" caption="Copper" attribute="1" defaultMemberUniqueName="[Range 1].[Copper].[All]" allUniqueName="[Range 1].[Copper].[All]" dimensionUniqueName="[Range 1]" displayFolder="" count="2" memberValueDatatype="130" unbalanced="0">
      <fieldsUsage count="2">
        <fieldUsage x="-1"/>
        <fieldUsage x="4"/>
      </fieldsUsage>
    </cacheHierarchy>
    <cacheHierarchy uniqueName="[Range 1].[Charcoal]" caption="Charcoal" attribute="1" defaultMemberUniqueName="[Range 1].[Charcoal].[All]" allUniqueName="[Range 1].[Charcoal].[All]" dimensionUniqueName="[Range 1]" displayFolder="" count="0" memberValueDatatype="130" unbalanced="0"/>
    <cacheHierarchy uniqueName="[Range 1].[Other]" caption="Other" attribute="1" defaultMemberUniqueName="[Range 1].[Other].[All]" allUniqueName="[Range 1].[Other].[All]" dimensionUniqueName="[Range 1]" displayFolder="" count="2" memberValueDatatype="130" unbalanced="0">
      <fieldsUsage count="2">
        <fieldUsage x="-1"/>
        <fieldUsage x="5"/>
      </fieldsUsage>
    </cacheHierarchy>
    <cacheHierarchy uniqueName="[Range 1].[Total # Offerings]" caption="Total # Offerings" attribute="1" defaultMemberUniqueName="[Range 1].[Total # Offerings].[All]" allUniqueName="[Range 1].[Total # Offerings].[All]" dimensionUniqueName="[Range 1]" displayFolder="" count="0" memberValueDatatype="130" unbalanced="0"/>
    <cacheHierarchy uniqueName="[Range 1].[Date]" caption="Date" attribute="1" defaultMemberUniqueName="[Range 1].[Date].[All]" allUniqueName="[Range 1].[Date].[All]" dimensionUniqueName="[Range 1]" displayFolder="" count="0" memberValueDatatype="130" unbalanced="0"/>
    <cacheHierarchy uniqueName="[Range 1].[Period]" caption="Period" attribute="1" defaultMemberUniqueName="[Range 1].[Period].[All]" allUniqueName="[Range 1].[Period].[All]" dimensionUniqueName="[Range 1]" displayFolder="" count="2" memberValueDatatype="130" unbalanced="0">
      <fieldsUsage count="2">
        <fieldUsage x="-1"/>
        <fieldUsage x="0"/>
      </fieldsUsage>
    </cacheHierarchy>
    <cacheHierarchy uniqueName="[Range 1].[Weathering]" caption="Weathering" attribute="1" defaultMemberUniqueName="[Range 1].[Weathering].[All]" allUniqueName="[Range 1].[Weathering].[All]" dimensionUniqueName="[Range 1]" displayFolder="" count="0" memberValueDatatype="130" unbalanced="0"/>
    <cacheHierarchy uniqueName="[Range 1].[Primacy]" caption="Primacy" attribute="1" defaultMemberUniqueName="[Range 1].[Primacy].[All]" allUniqueName="[Range 1].[Primacy].[All]" dimensionUniqueName="[Range 1]" displayFolder="" count="0" memberValueDatatype="130" unbalanced="0"/>
    <cacheHierarchy uniqueName="[Range 1].[Age Range]" caption="Age Range" attribute="1" defaultMemberUniqueName="[Range 1].[Age Range].[All]" allUniqueName="[Range 1].[Age Range].[All]" dimensionUniqueName="[Range 1]" displayFolder="" count="0" memberValueDatatype="130" unbalanced="0"/>
    <cacheHierarchy uniqueName="[Range 1].[Age Estimate]" caption="Age Estimate" attribute="1" defaultMemberUniqueName="[Range 1].[Age Estimate].[All]" allUniqueName="[Range 1].[Age Estimate].[All]" dimensionUniqueName="[Range 1]" displayFolder="" count="0" memberValueDatatype="130" unbalanced="0"/>
    <cacheHierarchy uniqueName="[Range 1].[Sex]" caption="Sex" attribute="1" defaultMemberUniqueName="[Range 1].[Sex].[All]" allUniqueName="[Range 1].[Sex].[All]" dimensionUniqueName="[Range 1]" displayFolder="" count="0" memberValueDatatype="130" unbalanced="0"/>
    <cacheHierarchy uniqueName="[Range 1].[Pathology?]" caption="Pathology?" attribute="1" defaultMemberUniqueName="[Range 1].[Pathology?].[All]" allUniqueName="[Range 1].[Pathology?].[All]" dimensionUniqueName="[Range 1]" displayFolder="" count="0" memberValueDatatype="130" unbalanced="0"/>
    <cacheHierarchy uniqueName="[Range 1].[Pathology Details]" caption="Pathology Details" attribute="1" defaultMemberUniqueName="[Range 1].[Pathology Details].[All]" allUniqueName="[Range 1].[Pathology Details].[All]" dimensionUniqueName="[Range 1]" displayFolder="" count="0" memberValueDatatype="130" unbalanced="0"/>
    <cacheHierarchy uniqueName="[Range 1].[Congenital Anomaly]" caption="Congenital Anomaly" attribute="1" defaultMemberUniqueName="[Range 1].[Congenital Anomaly].[All]" allUniqueName="[Range 1].[Congenital Anomaly].[All]" dimensionUniqueName="[Range 1]" displayFolder="" count="0" memberValueDatatype="130" unbalanced="0"/>
    <cacheHierarchy uniqueName="[Range 1].[Acute]" caption="Acute" attribute="1" defaultMemberUniqueName="[Range 1].[Acute].[All]" allUniqueName="[Range 1].[Acute].[All]" dimensionUniqueName="[Range 1]" displayFolder="" count="0" memberValueDatatype="130" unbalanced="0"/>
    <cacheHierarchy uniqueName="[Range 1].[Chronic]" caption="Chronic" attribute="1" defaultMemberUniqueName="[Range 1].[Chronic].[All]" allUniqueName="[Range 1].[Chronic].[All]" dimensionUniqueName="[Range 1]" displayFolder="" count="0" memberValueDatatype="130" unbalanced="0"/>
    <cacheHierarchy uniqueName="[Range 1].[Recovered]" caption="Recovered" attribute="1" defaultMemberUniqueName="[Range 1].[Recovered].[All]" allUniqueName="[Range 1].[Recovered].[All]" dimensionUniqueName="[Range 1]" displayFolder="" count="0" memberValueDatatype="130" unbalanced="0"/>
    <cacheHierarchy uniqueName="[Range 1].[Nutritional]" caption="Nutritional" attribute="1" defaultMemberUniqueName="[Range 1].[Nutritional].[All]" allUniqueName="[Range 1].[Nutritional].[All]" dimensionUniqueName="[Range 1]" displayFolder="" count="0" memberValueDatatype="130" unbalanced="0"/>
    <cacheHierarchy uniqueName="[Range 1].[Lifestyle]" caption="Lifestyle" attribute="1" defaultMemberUniqueName="[Range 1].[Lifestyle].[All]" allUniqueName="[Range 1].[Lifestyle].[All]" dimensionUniqueName="[Range 1]" displayFolder="" count="0" memberValueDatatype="130" unbalanced="0"/>
    <cacheHierarchy uniqueName="[Range 1].[Violence?]" caption="Violence?" attribute="1" defaultMemberUniqueName="[Range 1].[Violence?].[All]" allUniqueName="[Range 1].[Violence?].[All]" dimensionUniqueName="[Range 1]" displayFolder="" count="0" memberValueDatatype="130" unbalanced="0"/>
    <cacheHierarchy uniqueName="[Range 1].[Violence Types]" caption="Violence Types" attribute="1" defaultMemberUniqueName="[Range 1].[Violence Types].[All]" allUniqueName="[Range 1].[Violence Types].[All]" dimensionUniqueName="[Range 1]" displayFolder="" count="0" memberValueDatatype="130" unbalanced="0"/>
    <cacheHierarchy uniqueName="[Range 1].[Segments]" caption="Segments" attribute="1" defaultMemberUniqueName="[Range 1].[Segments].[All]" allUniqueName="[Range 1].[Segments].[All]" dimensionUniqueName="[Range 1]" displayFolder="" count="0" memberValueDatatype="130" unbalanced="0"/>
    <cacheHierarchy uniqueName="[Range 1].[Skull]" caption="Skull" attribute="1" defaultMemberUniqueName="[Range 1].[Skull].[All]" allUniqueName="[Range 1].[Skull].[All]" dimensionUniqueName="[Range 1]" displayFolder="" count="0" memberValueDatatype="5" unbalanced="0"/>
    <cacheHierarchy uniqueName="[Range 1].[Teeth]" caption="Teeth" attribute="1" defaultMemberUniqueName="[Range 1].[Teeth].[All]" allUniqueName="[Range 1].[Teeth].[All]" dimensionUniqueName="[Range 1]" displayFolder="" count="0" memberValueDatatype="5" unbalanced="0"/>
    <cacheHierarchy uniqueName="[Range 1].[Spine]" caption="Spine" attribute="1" defaultMemberUniqueName="[Range 1].[Spine].[All]" allUniqueName="[Range 1].[Spine].[All]" dimensionUniqueName="[Range 1]" displayFolder="" count="0" memberValueDatatype="5" unbalanced="0"/>
    <cacheHierarchy uniqueName="[Range 1].[Thorax]" caption="Thorax" attribute="1" defaultMemberUniqueName="[Range 1].[Thorax].[All]" allUniqueName="[Range 1].[Thorax].[All]" dimensionUniqueName="[Range 1]" displayFolder="" count="0" memberValueDatatype="5" unbalanced="0"/>
    <cacheHierarchy uniqueName="[Range 1].[Uppper Limbs]" caption="Uppper Limbs" attribute="1" defaultMemberUniqueName="[Range 1].[Uppper Limbs].[All]" allUniqueName="[Range 1].[Uppper Limbs].[All]" dimensionUniqueName="[Range 1]" displayFolder="" count="0" memberValueDatatype="5" unbalanced="0"/>
    <cacheHierarchy uniqueName="[Range 1].[Upper Extremities]" caption="Upper Extremities" attribute="1" defaultMemberUniqueName="[Range 1].[Upper Extremities].[All]" allUniqueName="[Range 1].[Upper Extremities].[All]" dimensionUniqueName="[Range 1]" displayFolder="" count="0" memberValueDatatype="20" unbalanced="0"/>
    <cacheHierarchy uniqueName="[Range 1].[Pelvis]" caption="Pelvis" attribute="1" defaultMemberUniqueName="[Range 1].[Pelvis].[All]" allUniqueName="[Range 1].[Pelvis].[All]" dimensionUniqueName="[Range 1]" displayFolder="" count="0" memberValueDatatype="5" unbalanced="0"/>
    <cacheHierarchy uniqueName="[Range 1].[Lower Limbs]" caption="Lower Limbs" attribute="1" defaultMemberUniqueName="[Range 1].[Lower Limbs].[All]" allUniqueName="[Range 1].[Lower Limbs].[All]" dimensionUniqueName="[Range 1]" displayFolder="" count="0" memberValueDatatype="5" unbalanced="0"/>
    <cacheHierarchy uniqueName="[Range 1].[Lower Extremities]" caption="Lower Extremities" attribute="1" defaultMemberUniqueName="[Range 1].[Lower Extremities].[All]" allUniqueName="[Range 1].[Lower Extremities].[All]" dimensionUniqueName="[Range 1]" displayFolder="" count="0" memberValueDatatype="5" unbalanced="0"/>
    <cacheHierarchy uniqueName="[Range 1].[Long Bone]" caption="Long Bone" attribute="1" defaultMemberUniqueName="[Range 1].[Long Bone].[All]" allUniqueName="[Range 1].[Long Bone].[All]" dimensionUniqueName="[Range 1]" displayFolder="" count="0" memberValueDatatype="5" unbalanced="0"/>
    <cacheHierarchy uniqueName="[Range 1].[Manganese]" caption="Manganese" attribute="1" defaultMemberUniqueName="[Range 1].[Manganese].[All]" allUniqueName="[Range 1].[Manganese].[All]" dimensionUniqueName="[Range 1]" displayFolder="" count="0" memberValueDatatype="130" unbalanced="0"/>
    <cacheHierarchy uniqueName="[Range 1].[Articulation]" caption="Articulation" attribute="1" defaultMemberUniqueName="[Range 1].[Articulation].[All]" allUniqueName="[Range 1].[Articulation].[All]" dimensionUniqueName="[Range 1]" displayFolder="" count="0" memberValueDatatype="130" unbalanced="0"/>
    <cacheHierarchy uniqueName="[Range 1].[Predation]" caption="Predation" attribute="1" defaultMemberUniqueName="[Range 1].[Predation].[All]" allUniqueName="[Range 1].[Predation].[All]" dimensionUniqueName="[Range 1]" displayFolder="" count="0" memberValueDatatype="130" unbalanced="0"/>
    <cacheHierarchy uniqueName="[Range 1].[Cremation]" caption="Cremation" attribute="1" defaultMemberUniqueName="[Range 1].[Cremation].[All]" allUniqueName="[Range 1].[Cremation].[All]" dimensionUniqueName="[Range 1]" displayFolder="" count="0" memberValueDatatype="130" unbalanced="0"/>
    <cacheHierarchy uniqueName="[Range 1].[Extent]" caption="Extent" attribute="1" defaultMemberUniqueName="[Range 1].[Extent].[All]" allUniqueName="[Range 1].[Extent].[All]" dimensionUniqueName="[Range 1]" displayFolder="" count="0" memberValueDatatype="130" unbalanced="0"/>
    <cacheHierarchy uniqueName="[Range 1].[Burial Ceremony]" caption="Burial Ceremony" attribute="1" defaultMemberUniqueName="[Range 1].[Burial Ceremony].[All]" allUniqueName="[Range 1].[Burial Ceremony].[All]" dimensionUniqueName="[Range 1]" displayFolder="" count="0" memberValueDatatype="130" unbalanced="0"/>
    <cacheHierarchy uniqueName="[Range 1].[Ground Pressure Damage]" caption="Ground Pressure Damage" attribute="1" defaultMemberUniqueName="[Range 1].[Ground Pressure Damage].[All]" allUniqueName="[Range 1].[Ground Pressure Damage].[All]" dimensionUniqueName="[Range 1]" displayFolder="" count="0" memberValueDatatype="130" unbalanced="0"/>
    <cacheHierarchy uniqueName="[Range 1].[Other 2]" caption="Other 2" attribute="1" defaultMemberUniqueName="[Range 1].[Other 2].[All]" allUniqueName="[Range 1].[Other 2].[All]" dimensionUniqueName="[Range 1]"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No measures defined]" caption="__No measures defined" measure="1" displayFolder="" count="0" hidden="1"/>
    <cacheHierarchy uniqueName="[Measures].[Count of Individual]" caption="Count of Individual" measure="1" displayFolder="" measureGroup="Range" count="0" hidden="1">
      <extLst>
        <ext xmlns:x15="http://schemas.microsoft.com/office/spreadsheetml/2010/11/main" uri="{B97F6D7D-B522-45F9-BDA1-12C45D357490}">
          <x15:cacheHierarchy aggregatedColumn="3"/>
        </ext>
      </extLst>
    </cacheHierarchy>
    <cacheHierarchy uniqueName="[Measures].[Count of Animal Bone (sp)]" caption="Count of Animal Bone (sp)" measure="1" displayFolder="" measureGroup="Range 1" count="0" hidden="1"/>
    <cacheHierarchy uniqueName="[Measures].[Count of Copper]" caption="Count of Copper" measure="1" displayFolder="" measureGroup="Range 1" count="0" hidden="1">
      <extLst>
        <ext xmlns:x15="http://schemas.microsoft.com/office/spreadsheetml/2010/11/main" uri="{B97F6D7D-B522-45F9-BDA1-12C45D357490}">
          <x15:cacheHierarchy aggregatedColumn="82"/>
        </ext>
      </extLst>
    </cacheHierarchy>
    <cacheHierarchy uniqueName="[Measures].[Count of Other]" caption="Count of Other" measure="1" displayFolder="" measureGroup="Range 1" count="0" hidden="1">
      <extLst>
        <ext xmlns:x15="http://schemas.microsoft.com/office/spreadsheetml/2010/11/main" uri="{B97F6D7D-B522-45F9-BDA1-12C45D357490}">
          <x15:cacheHierarchy aggregatedColumn="84"/>
        </ext>
      </extLst>
    </cacheHierarchy>
    <cacheHierarchy uniqueName="[Measures].[Count of Offerings?]" caption="Count of Offerings?" measure="1" displayFolder="" measureGroup="Range 1" count="0" oneField="1" hidden="1">
      <fieldsUsage count="1">
        <fieldUsage x="3"/>
      </fieldsUsage>
      <extLst>
        <ext xmlns:x15="http://schemas.microsoft.com/office/spreadsheetml/2010/11/main" uri="{B97F6D7D-B522-45F9-BDA1-12C45D357490}">
          <x15:cacheHierarchy aggregatedColumn="72"/>
        </ext>
      </extLst>
    </cacheHierarchy>
    <cacheHierarchy uniqueName="[Measures].[Count of Individual 2]" caption="Count of Individual 2" measure="1" displayFolder="" measureGroup="Range 1" count="0" hidden="1">
      <extLst>
        <ext xmlns:x15="http://schemas.microsoft.com/office/spreadsheetml/2010/11/main" uri="{B97F6D7D-B522-45F9-BDA1-12C45D357490}">
          <x15:cacheHierarchy aggregatedColumn="64"/>
        </ext>
      </extLst>
    </cacheHierarchy>
  </cacheHierarchies>
  <kpis count="0"/>
  <dimensions count="3">
    <dimension measure="1" name="Measures" uniqueName="[Measures]" caption="Measures"/>
    <dimension name="Range" uniqueName="[Range]" caption="Range"/>
    <dimension name="Range 1" uniqueName="[Range 1]" caption="Range 1"/>
  </dimensions>
  <measureGroups count="2">
    <measureGroup name="Range" caption="Range"/>
    <measureGroup name="Range 1" caption="Range 1"/>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rah Knightley" refreshedDate="46259.563931828707" backgroundQuery="1" createdVersion="8" refreshedVersion="8" minRefreshableVersion="3" recordCount="0" supportSubquery="1" supportAdvancedDrill="1" xr:uid="{53AA1583-55D5-4292-8A7B-21D0CDDC0C80}">
  <cacheSource type="external" connectionId="1"/>
  <cacheFields count="7">
    <cacheField name="[Range 1].[Period].[Period]" caption="Period" numFmtId="0" hierarchy="87" level="1">
      <sharedItems count="3">
        <s v="Atemajac"/>
        <s v="El Grillo"/>
        <s v="Tequila"/>
      </sharedItems>
    </cacheField>
    <cacheField name="[Range 1].[Zone].[Zone]" caption="Zone" numFmtId="0" hierarchy="62" level="1">
      <sharedItems count="2">
        <s v="Monumental Center"/>
        <s v="Residential"/>
      </sharedItems>
    </cacheField>
    <cacheField name="[Range 1].[Context].[Context]" caption="Context" numFmtId="0" hierarchy="63" level="1">
      <sharedItems count="34">
        <s v="Ballcourt 2, Burial 1"/>
        <s v="Circle 6, Patio, Burial 13"/>
        <s v="Circle 6, Patio, Burial 15"/>
        <s v="Circle 6, Patio, Burial 9"/>
        <s v="Circle 6, Patio, Offering 10"/>
        <s v="Talleres 1, Structure 2"/>
        <s v="Talleres 2, Offering 1"/>
        <s v="Talleres 3, Burial 8"/>
        <s v="Circle 1, Platform 7, Burial 1"/>
        <s v="Circle 2, Platform 7"/>
        <s v="Circle 3, Exterior Plaza, Burial 1"/>
        <s v="Circle 3, Exterior Plaza, Burial 2"/>
        <s v="Circle 3, Exterior Plaza, Burial 3"/>
        <s v="Circle 6, Central Burial"/>
        <s v="Circle 6, Offering 6"/>
        <s v="Circle 6, Patio, Burial 11"/>
        <s v="Circle 6, Patio, Burial 12"/>
        <s v="Circle 6, Tomb 1"/>
        <s v="Circle 6, Tomb 2"/>
        <s v="Circle 6, Tomb 3"/>
        <s v="Circle 6, Tomb 4"/>
        <s v="Circle 6, Tomb 5"/>
        <s v="Loma Alta, Ballcourt 1"/>
        <s v="La Joyita A (Structure 2), Burial 2"/>
        <s v="La Joyita A (Structure 3), Unnumbered Burial"/>
        <s v="La Joyita A (Structure 4), Burial 1"/>
        <s v="Talleres 3, Burial 1"/>
        <s v="Talleres 3, Burial 2"/>
        <s v="Talleres 3, Burial 3"/>
        <s v="Talleres 3, Burial 4"/>
        <s v="Talleres 3, Burial 5"/>
        <s v="Talleres 3, Burial 5A"/>
        <s v="Talleres 3, Burial 6"/>
        <s v="Talleres 3, Burial 7"/>
      </sharedItems>
    </cacheField>
    <cacheField name="[Range 1].[Animal Bone (sp)].[Animal Bone (sp)]" caption="Animal Bone (sp)" numFmtId="0" hierarchy="80" level="1">
      <sharedItems count="4">
        <s v="0"/>
        <s v="1"/>
        <s v="2"/>
        <s v="3"/>
      </sharedItems>
    </cacheField>
    <cacheField name="[Range 1].[Copper].[Copper]" caption="Copper" numFmtId="0" hierarchy="82" level="1">
      <sharedItems containsSemiMixedTypes="0" containsNonDate="0" containsString="0"/>
    </cacheField>
    <cacheField name="[Range 1].[Other].[Other]" caption="Other" numFmtId="0" hierarchy="84" level="1">
      <sharedItems containsSemiMixedTypes="0" containsNonDate="0" containsString="0"/>
    </cacheField>
    <cacheField name="[Measures].[Count of Offerings?]" caption="Count of Offerings?" numFmtId="0" hierarchy="129" level="32767"/>
  </cacheFields>
  <cacheHierarchies count="131">
    <cacheHierarchy uniqueName="[Range].[Designation]" caption="Designation" attribute="1" defaultMemberUniqueName="[Range].[Designation].[All]" allUniqueName="[Range].[Designation].[All]" dimensionUniqueName="[Range]" displayFolder="" count="0" memberValueDatatype="130" unbalanced="0"/>
    <cacheHierarchy uniqueName="[Range].[Zone]" caption="Zone" attribute="1" defaultMemberUniqueName="[Range].[Zone].[All]" allUniqueName="[Range].[Zone].[All]" dimensionUniqueName="[Range]" displayFolder="" count="0" memberValueDatatype="130" unbalanced="0"/>
    <cacheHierarchy uniqueName="[Range].[Context]" caption="Context" attribute="1" defaultMemberUniqueName="[Range].[Context].[All]" allUniqueName="[Range].[Context].[All]" dimensionUniqueName="[Range]" displayFolder="" count="0" memberValueDatatype="130" unbalanced="0"/>
    <cacheHierarchy uniqueName="[Range].[Individual]" caption="Individual" attribute="1" defaultMemberUniqueName="[Range].[Individual].[All]" allUniqueName="[Range].[Individual].[All]" dimensionUniqueName="[Range]" displayFolder="" count="0" memberValueDatatype="130" unbalanced="0"/>
    <cacheHierarchy uniqueName="[Range].[Location]" caption="Location" attribute="1" defaultMemberUniqueName="[Range].[Location].[All]" allUniqueName="[Range].[Location].[All]" dimensionUniqueName="[Range]" displayFolder="" count="0" memberValueDatatype="130" unbalanced="0"/>
    <cacheHierarchy uniqueName="[Range].[Nearest Structures]" caption="Nearest Structures" attribute="1" defaultMemberUniqueName="[Range].[Nearest Structures].[All]" allUniqueName="[Range].[Nearest Structures].[All]" dimensionUniqueName="[Range]" displayFolder="" count="0" memberValueDatatype="130" unbalanced="0"/>
    <cacheHierarchy uniqueName="[Range].[Relation to Structure]" caption="Relation to Structure" attribute="1" defaultMemberUniqueName="[Range].[Relation to Structure].[All]" allUniqueName="[Range].[Relation to Structure].[All]" dimensionUniqueName="[Range]" displayFolder="" count="0" memberValueDatatype="130" unbalanced="0"/>
    <cacheHierarchy uniqueName="[Range].[Architecture]" caption="Architecture" attribute="1" defaultMemberUniqueName="[Range].[Architecture].[All]" allUniqueName="[Range].[Architecture].[All]" dimensionUniqueName="[Range]" displayFolder="" count="0" memberValueDatatype="130" unbalanced="0"/>
    <cacheHierarchy uniqueName="[Range].[Stone Lining]" caption="Stone Lining" attribute="1" defaultMemberUniqueName="[Range].[Stone Lining].[All]" allUniqueName="[Range].[Stone Lining].[All]" dimensionUniqueName="[Range]" displayFolder="" count="0" memberValueDatatype="130" unbalanced="0"/>
    <cacheHierarchy uniqueName="[Range].[Cluster]" caption="Cluster" attribute="1" defaultMemberUniqueName="[Range].[Cluster].[All]" allUniqueName="[Range].[Cluster].[All]" dimensionUniqueName="[Range]" displayFolder="" count="0" memberValueDatatype="130" unbalanced="0"/>
    <cacheHierarchy uniqueName="[Range].[Grouping]" caption="Grouping" attribute="1" defaultMemberUniqueName="[Range].[Grouping].[All]" allUniqueName="[Range].[Grouping].[All]" dimensionUniqueName="[Range]" displayFolder="" count="0" memberValueDatatype="130" unbalanced="0"/>
    <cacheHierarchy uniqueName="[Range].[Offerings?]" caption="Offerings?" attribute="1" defaultMemberUniqueName="[Range].[Offerings?].[All]" allUniqueName="[Range].[Offerings?].[All]" dimensionUniqueName="[Range]" displayFolder="" count="0" memberValueDatatype="130" unbalanced="0"/>
    <cacheHierarchy uniqueName="[Range].[Offering List]" caption="Offering List" attribute="1" defaultMemberUniqueName="[Range].[Offering List].[All]" allUniqueName="[Range].[Offering List].[All]" dimensionUniqueName="[Range]" displayFolder="" count="0" memberValueDatatype="130" unbalanced="0"/>
    <cacheHierarchy uniqueName="[Range].[Ceramic Vessels]" caption="Ceramic Vessels" attribute="1" defaultMemberUniqueName="[Range].[Ceramic Vessels].[All]" allUniqueName="[Range].[Ceramic Vessels].[All]" dimensionUniqueName="[Range]" displayFolder="" count="0" memberValueDatatype="130" unbalanced="0"/>
    <cacheHierarchy uniqueName="[Range].[Figurines]" caption="Figurines" attribute="1" defaultMemberUniqueName="[Range].[Figurines].[All]" allUniqueName="[Range].[Figurines].[All]" dimensionUniqueName="[Range]" displayFolder="" count="0" memberValueDatatype="130" unbalanced="0"/>
    <cacheHierarchy uniqueName="[Range].[Lithics]" caption="Lithics" attribute="1" defaultMemberUniqueName="[Range].[Lithics].[All]" allUniqueName="[Range].[Lithics].[All]" dimensionUniqueName="[Range]" displayFolder="" count="0" memberValueDatatype="130" unbalanced="0"/>
    <cacheHierarchy uniqueName="[Range].[Groundstone]" caption="Groundstone" attribute="1" defaultMemberUniqueName="[Range].[Groundstone].[All]" allUniqueName="[Range].[Groundstone].[All]" dimensionUniqueName="[Range]" displayFolder="" count="0" memberValueDatatype="130" unbalanced="0"/>
    <cacheHierarchy uniqueName="[Range].[Jewelry]" caption="Jewelry" attribute="1" defaultMemberUniqueName="[Range].[Jewelry].[All]" allUniqueName="[Range].[Jewelry].[All]" dimensionUniqueName="[Range]" displayFolder="" count="0" memberValueDatatype="130" unbalanced="0"/>
    <cacheHierarchy uniqueName="[Range].[Jewelry Materials]" caption="Jewelry Materials" attribute="1" defaultMemberUniqueName="[Range].[Jewelry Materials].[All]" allUniqueName="[Range].[Jewelry Materials].[All]" dimensionUniqueName="[Range]" displayFolder="" count="0" memberValueDatatype="130" unbalanced="0"/>
    <cacheHierarchy uniqueName="[Range].[Animal Bone (sp)]" caption="Animal Bone (sp)" attribute="1" defaultMemberUniqueName="[Range].[Animal Bone (sp)].[All]" allUniqueName="[Range].[Animal Bone (sp)].[All]" dimensionUniqueName="[Range]" displayFolder="" count="0" memberValueDatatype="130" unbalanced="0"/>
    <cacheHierarchy uniqueName="[Range].[Animal Bone Description]" caption="Animal Bone Description" attribute="1" defaultMemberUniqueName="[Range].[Animal Bone Description].[All]" allUniqueName="[Range].[Animal Bone Description].[All]" dimensionUniqueName="[Range]" displayFolder="" count="0" memberValueDatatype="130" unbalanced="0"/>
    <cacheHierarchy uniqueName="[Range].[Copper]" caption="Copper" attribute="1" defaultMemberUniqueName="[Range].[Copper].[All]" allUniqueName="[Range].[Copper].[All]" dimensionUniqueName="[Range]" displayFolder="" count="0" memberValueDatatype="130" unbalanced="0"/>
    <cacheHierarchy uniqueName="[Range].[Charcoal]" caption="Charcoal" attribute="1" defaultMemberUniqueName="[Range].[Charcoal].[All]" allUniqueName="[Range].[Charcoal].[All]" dimensionUniqueName="[Range]" displayFolder="" count="0" memberValueDatatype="130" unbalanced="0"/>
    <cacheHierarchy uniqueName="[Range].[Other]" caption="Other" attribute="1" defaultMemberUniqueName="[Range].[Other].[All]" allUniqueName="[Range].[Other].[All]" dimensionUniqueName="[Range]" displayFolder="" count="0" memberValueDatatype="130" unbalanced="0"/>
    <cacheHierarchy uniqueName="[Range].[Total # Offerings]" caption="Total # Offerings" attribute="1" defaultMemberUniqueName="[Range].[Total # Offerings].[All]" allUniqueName="[Range].[Total # Offerings].[All]" dimensionUniqueName="[Range]" displayFolder="" count="0" memberValueDatatype="130" unbalanced="0"/>
    <cacheHierarchy uniqueName="[Range].[Date]" caption="Date" attribute="1" defaultMemberUniqueName="[Range].[Date].[All]" allUniqueName="[Range].[Date].[All]" dimensionUniqueName="[Range]" displayFolder="" count="0" memberValueDatatype="130" unbalanced="0"/>
    <cacheHierarchy uniqueName="[Range].[Period]" caption="Period" attribute="1" defaultMemberUniqueName="[Range].[Period].[All]" allUniqueName="[Range].[Period].[All]" dimensionUniqueName="[Range]" displayFolder="" count="0" memberValueDatatype="130" unbalanced="0"/>
    <cacheHierarchy uniqueName="[Range].[Weathering]" caption="Weathering" attribute="1" defaultMemberUniqueName="[Range].[Weathering].[All]" allUniqueName="[Range].[Weathering].[All]" dimensionUniqueName="[Range]" displayFolder="" count="0" memberValueDatatype="130" unbalanced="0"/>
    <cacheHierarchy uniqueName="[Range].[Primacy]" caption="Primacy" attribute="1" defaultMemberUniqueName="[Range].[Primacy].[All]" allUniqueName="[Range].[Primacy].[All]" dimensionUniqueName="[Range]" displayFolder="" count="0" memberValueDatatype="130" unbalanced="0"/>
    <cacheHierarchy uniqueName="[Range].[Age Range]" caption="Age Range" attribute="1" defaultMemberUniqueName="[Range].[Age Range].[All]" allUniqueName="[Range].[Age Range].[All]" dimensionUniqueName="[Range]" displayFolder="" count="0" memberValueDatatype="130" unbalanced="0"/>
    <cacheHierarchy uniqueName="[Range].[Age Estimate]" caption="Age Estimate" attribute="1" defaultMemberUniqueName="[Range].[Age Estimate].[All]" allUniqueName="[Range].[Age Estimate].[All]" dimensionUniqueName="[Range]" displayFolder="" count="0" memberValueDatatype="130" unbalanced="0"/>
    <cacheHierarchy uniqueName="[Range].[Sex]" caption="Sex" attribute="1" defaultMemberUniqueName="[Range].[Sex].[All]" allUniqueName="[Range].[Sex].[All]" dimensionUniqueName="[Range]" displayFolder="" count="0" memberValueDatatype="130" unbalanced="0"/>
    <cacheHierarchy uniqueName="[Range].[Pathology?]" caption="Pathology?" attribute="1" defaultMemberUniqueName="[Range].[Pathology?].[All]" allUniqueName="[Range].[Pathology?].[All]" dimensionUniqueName="[Range]" displayFolder="" count="0" memberValueDatatype="130" unbalanced="0"/>
    <cacheHierarchy uniqueName="[Range].[Pathology Details]" caption="Pathology Details" attribute="1" defaultMemberUniqueName="[Range].[Pathology Details].[All]" allUniqueName="[Range].[Pathology Details].[All]" dimensionUniqueName="[Range]" displayFolder="" count="0" memberValueDatatype="130" unbalanced="0"/>
    <cacheHierarchy uniqueName="[Range].[Congenital Anomaly]" caption="Congenital Anomaly" attribute="1" defaultMemberUniqueName="[Range].[Congenital Anomaly].[All]" allUniqueName="[Range].[Congenital Anomaly].[All]" dimensionUniqueName="[Range]" displayFolder="" count="0" memberValueDatatype="130" unbalanced="0"/>
    <cacheHierarchy uniqueName="[Range].[Acute]" caption="Acute" attribute="1" defaultMemberUniqueName="[Range].[Acute].[All]" allUniqueName="[Range].[Acute].[All]" dimensionUniqueName="[Range]" displayFolder="" count="0" memberValueDatatype="130" unbalanced="0"/>
    <cacheHierarchy uniqueName="[Range].[Chronic]" caption="Chronic" attribute="1" defaultMemberUniqueName="[Range].[Chronic].[All]" allUniqueName="[Range].[Chronic].[All]" dimensionUniqueName="[Range]" displayFolder="" count="0" memberValueDatatype="130" unbalanced="0"/>
    <cacheHierarchy uniqueName="[Range].[Recovered]" caption="Recovered" attribute="1" defaultMemberUniqueName="[Range].[Recovered].[All]" allUniqueName="[Range].[Recovered].[All]" dimensionUniqueName="[Range]" displayFolder="" count="0" memberValueDatatype="130" unbalanced="0"/>
    <cacheHierarchy uniqueName="[Range].[Nutritional]" caption="Nutritional" attribute="1" defaultMemberUniqueName="[Range].[Nutritional].[All]" allUniqueName="[Range].[Nutritional].[All]" dimensionUniqueName="[Range]" displayFolder="" count="0" memberValueDatatype="130" unbalanced="0"/>
    <cacheHierarchy uniqueName="[Range].[Lifestyle]" caption="Lifestyle" attribute="1" defaultMemberUniqueName="[Range].[Lifestyle].[All]" allUniqueName="[Range].[Lifestyle].[All]" dimensionUniqueName="[Range]" displayFolder="" count="0" memberValueDatatype="130" unbalanced="0"/>
    <cacheHierarchy uniqueName="[Range].[Violence?]" caption="Violence?" attribute="1" defaultMemberUniqueName="[Range].[Violence?].[All]" allUniqueName="[Range].[Violence?].[All]" dimensionUniqueName="[Range]" displayFolder="" count="0" memberValueDatatype="130" unbalanced="0"/>
    <cacheHierarchy uniqueName="[Range].[Violence Types]" caption="Violence Types" attribute="1" defaultMemberUniqueName="[Range].[Violence Types].[All]" allUniqueName="[Range].[Violence Types].[All]" dimensionUniqueName="[Range]" displayFolder="" count="0" memberValueDatatype="130" unbalanced="0"/>
    <cacheHierarchy uniqueName="[Range].[Segments]" caption="Segments" attribute="1" defaultMemberUniqueName="[Range].[Segments].[All]" allUniqueName="[Range].[Segments].[All]" dimensionUniqueName="[Range]" displayFolder="" count="0" memberValueDatatype="130" unbalanced="0"/>
    <cacheHierarchy uniqueName="[Range].[Skull]" caption="Skull" attribute="1" defaultMemberUniqueName="[Range].[Skull].[All]" allUniqueName="[Range].[Skull].[All]" dimensionUniqueName="[Range]" displayFolder="" count="0" memberValueDatatype="5" unbalanced="0"/>
    <cacheHierarchy uniqueName="[Range].[Teeth]" caption="Teeth" attribute="1" defaultMemberUniqueName="[Range].[Teeth].[All]" allUniqueName="[Range].[Teeth].[All]" dimensionUniqueName="[Range]" displayFolder="" count="0" memberValueDatatype="5" unbalanced="0"/>
    <cacheHierarchy uniqueName="[Range].[Spine]" caption="Spine" attribute="1" defaultMemberUniqueName="[Range].[Spine].[All]" allUniqueName="[Range].[Spine].[All]" dimensionUniqueName="[Range]" displayFolder="" count="0" memberValueDatatype="5" unbalanced="0"/>
    <cacheHierarchy uniqueName="[Range].[Thorax]" caption="Thorax" attribute="1" defaultMemberUniqueName="[Range].[Thorax].[All]" allUniqueName="[Range].[Thorax].[All]" dimensionUniqueName="[Range]" displayFolder="" count="0" memberValueDatatype="5" unbalanced="0"/>
    <cacheHierarchy uniqueName="[Range].[Uppper Limbs]" caption="Uppper Limbs" attribute="1" defaultMemberUniqueName="[Range].[Uppper Limbs].[All]" allUniqueName="[Range].[Uppper Limbs].[All]" dimensionUniqueName="[Range]" displayFolder="" count="0" memberValueDatatype="5" unbalanced="0"/>
    <cacheHierarchy uniqueName="[Range].[Upper Extremities]" caption="Upper Extremities" attribute="1" defaultMemberUniqueName="[Range].[Upper Extremities].[All]" allUniqueName="[Range].[Upper Extremities].[All]" dimensionUniqueName="[Range]" displayFolder="" count="0" memberValueDatatype="20" unbalanced="0"/>
    <cacheHierarchy uniqueName="[Range].[Pelvis]" caption="Pelvis" attribute="1" defaultMemberUniqueName="[Range].[Pelvis].[All]" allUniqueName="[Range].[Pelvis].[All]" dimensionUniqueName="[Range]" displayFolder="" count="0" memberValueDatatype="5" unbalanced="0"/>
    <cacheHierarchy uniqueName="[Range].[Lower Limbs]" caption="Lower Limbs" attribute="1" defaultMemberUniqueName="[Range].[Lower Limbs].[All]" allUniqueName="[Range].[Lower Limbs].[All]" dimensionUniqueName="[Range]" displayFolder="" count="0" memberValueDatatype="5" unbalanced="0"/>
    <cacheHierarchy uniqueName="[Range].[Lower Extremities]" caption="Lower Extremities" attribute="1" defaultMemberUniqueName="[Range].[Lower Extremities].[All]" allUniqueName="[Range].[Lower Extremities].[All]" dimensionUniqueName="[Range]" displayFolder="" count="0" memberValueDatatype="5" unbalanced="0"/>
    <cacheHierarchy uniqueName="[Range].[Long Bone]" caption="Long Bone" attribute="1" defaultMemberUniqueName="[Range].[Long Bone].[All]" allUniqueName="[Range].[Long Bone].[All]" dimensionUniqueName="[Range]" displayFolder="" count="0" memberValueDatatype="5" unbalanced="0"/>
    <cacheHierarchy uniqueName="[Range].[Manganese]" caption="Manganese" attribute="1" defaultMemberUniqueName="[Range].[Manganese].[All]" allUniqueName="[Range].[Manganese].[All]" dimensionUniqueName="[Range]" displayFolder="" count="0" memberValueDatatype="130" unbalanced="0"/>
    <cacheHierarchy uniqueName="[Range].[Articulation]" caption="Articulation" attribute="1" defaultMemberUniqueName="[Range].[Articulation].[All]" allUniqueName="[Range].[Articulation].[All]" dimensionUniqueName="[Range]" displayFolder="" count="0" memberValueDatatype="130" unbalanced="0"/>
    <cacheHierarchy uniqueName="[Range].[Predation]" caption="Predation" attribute="1" defaultMemberUniqueName="[Range].[Predation].[All]" allUniqueName="[Range].[Predation].[All]" dimensionUniqueName="[Range]" displayFolder="" count="0" memberValueDatatype="130" unbalanced="0"/>
    <cacheHierarchy uniqueName="[Range].[Cremation]" caption="Cremation" attribute="1" defaultMemberUniqueName="[Range].[Cremation].[All]" allUniqueName="[Range].[Cremation].[All]" dimensionUniqueName="[Range]" displayFolder="" count="0" memberValueDatatype="130" unbalanced="0"/>
    <cacheHierarchy uniqueName="[Range].[Extent]" caption="Extent" attribute="1" defaultMemberUniqueName="[Range].[Extent].[All]" allUniqueName="[Range].[Extent].[All]" dimensionUniqueName="[Range]" displayFolder="" count="0" memberValueDatatype="130" unbalanced="0"/>
    <cacheHierarchy uniqueName="[Range].[Burial Ceremony]" caption="Burial Ceremony" attribute="1" defaultMemberUniqueName="[Range].[Burial Ceremony].[All]" allUniqueName="[Range].[Burial Ceremony].[All]" dimensionUniqueName="[Range]" displayFolder="" count="0" memberValueDatatype="130" unbalanced="0"/>
    <cacheHierarchy uniqueName="[Range].[Ground Pressure Damage]" caption="Ground Pressure Damage" attribute="1" defaultMemberUniqueName="[Range].[Ground Pressure Damage].[All]" allUniqueName="[Range].[Ground Pressure Damage].[All]" dimensionUniqueName="[Range]" displayFolder="" count="0" memberValueDatatype="130" unbalanced="0"/>
    <cacheHierarchy uniqueName="[Range].[Other 2]" caption="Other 2" attribute="1" defaultMemberUniqueName="[Range].[Other 2].[All]" allUniqueName="[Range].[Other 2].[All]" dimensionUniqueName="[Range]" displayFolder="" count="0" memberValueDatatype="130" unbalanced="0"/>
    <cacheHierarchy uniqueName="[Range 1].[Designation]" caption="Designation" attribute="1" defaultMemberUniqueName="[Range 1].[Designation].[All]" allUniqueName="[Range 1].[Designation].[All]" dimensionUniqueName="[Range 1]" displayFolder="" count="0" memberValueDatatype="130" unbalanced="0"/>
    <cacheHierarchy uniqueName="[Range 1].[Zone]" caption="Zone" attribute="1" defaultMemberUniqueName="[Range 1].[Zone].[All]" allUniqueName="[Range 1].[Zone].[All]" dimensionUniqueName="[Range 1]" displayFolder="" count="2" memberValueDatatype="130" unbalanced="0">
      <fieldsUsage count="2">
        <fieldUsage x="-1"/>
        <fieldUsage x="1"/>
      </fieldsUsage>
    </cacheHierarchy>
    <cacheHierarchy uniqueName="[Range 1].[Context]" caption="Context" attribute="1" defaultMemberUniqueName="[Range 1].[Context].[All]" allUniqueName="[Range 1].[Context].[All]" dimensionUniqueName="[Range 1]" displayFolder="" count="2" memberValueDatatype="130" unbalanced="0">
      <fieldsUsage count="2">
        <fieldUsage x="-1"/>
        <fieldUsage x="2"/>
      </fieldsUsage>
    </cacheHierarchy>
    <cacheHierarchy uniqueName="[Range 1].[Individual]" caption="Individual" attribute="1" defaultMemberUniqueName="[Range 1].[Individual].[All]" allUniqueName="[Range 1].[Individual].[All]" dimensionUniqueName="[Range 1]" displayFolder="" count="0" memberValueDatatype="130" unbalanced="0"/>
    <cacheHierarchy uniqueName="[Range 1].[Location]" caption="Location" attribute="1" defaultMemberUniqueName="[Range 1].[Location].[All]" allUniqueName="[Range 1].[Location].[All]" dimensionUniqueName="[Range 1]" displayFolder="" count="0" memberValueDatatype="130" unbalanced="0"/>
    <cacheHierarchy uniqueName="[Range 1].[Nearest Structures]" caption="Nearest Structures" attribute="1" defaultMemberUniqueName="[Range 1].[Nearest Structures].[All]" allUniqueName="[Range 1].[Nearest Structures].[All]" dimensionUniqueName="[Range 1]" displayFolder="" count="0" memberValueDatatype="130" unbalanced="0"/>
    <cacheHierarchy uniqueName="[Range 1].[Relation to Structure]" caption="Relation to Structure" attribute="1" defaultMemberUniqueName="[Range 1].[Relation to Structure].[All]" allUniqueName="[Range 1].[Relation to Structure].[All]" dimensionUniqueName="[Range 1]" displayFolder="" count="0" memberValueDatatype="130" unbalanced="0"/>
    <cacheHierarchy uniqueName="[Range 1].[Architecture]" caption="Architecture" attribute="1" defaultMemberUniqueName="[Range 1].[Architecture].[All]" allUniqueName="[Range 1].[Architecture].[All]" dimensionUniqueName="[Range 1]" displayFolder="" count="0" memberValueDatatype="130" unbalanced="0"/>
    <cacheHierarchy uniqueName="[Range 1].[Stone Lining]" caption="Stone Lining" attribute="1" defaultMemberUniqueName="[Range 1].[Stone Lining].[All]" allUniqueName="[Range 1].[Stone Lining].[All]" dimensionUniqueName="[Range 1]" displayFolder="" count="0" memberValueDatatype="130" unbalanced="0"/>
    <cacheHierarchy uniqueName="[Range 1].[Cluster]" caption="Cluster" attribute="1" defaultMemberUniqueName="[Range 1].[Cluster].[All]" allUniqueName="[Range 1].[Cluster].[All]" dimensionUniqueName="[Range 1]" displayFolder="" count="0" memberValueDatatype="130" unbalanced="0"/>
    <cacheHierarchy uniqueName="[Range 1].[Grouping]" caption="Grouping" attribute="1" defaultMemberUniqueName="[Range 1].[Grouping].[All]" allUniqueName="[Range 1].[Grouping].[All]" dimensionUniqueName="[Range 1]" displayFolder="" count="0" memberValueDatatype="130" unbalanced="0"/>
    <cacheHierarchy uniqueName="[Range 1].[Offerings?]" caption="Offerings?" attribute="1" defaultMemberUniqueName="[Range 1].[Offerings?].[All]" allUniqueName="[Range 1].[Offerings?].[All]" dimensionUniqueName="[Range 1]" displayFolder="" count="0" memberValueDatatype="130" unbalanced="0"/>
    <cacheHierarchy uniqueName="[Range 1].[Offering List]" caption="Offering List" attribute="1" defaultMemberUniqueName="[Range 1].[Offering List].[All]" allUniqueName="[Range 1].[Offering List].[All]" dimensionUniqueName="[Range 1]" displayFolder="" count="0" memberValueDatatype="130" unbalanced="0"/>
    <cacheHierarchy uniqueName="[Range 1].[Ceramic Vessels]" caption="Ceramic Vessels" attribute="1" defaultMemberUniqueName="[Range 1].[Ceramic Vessels].[All]" allUniqueName="[Range 1].[Ceramic Vessels].[All]" dimensionUniqueName="[Range 1]" displayFolder="" count="0" memberValueDatatype="130" unbalanced="0"/>
    <cacheHierarchy uniqueName="[Range 1].[Figurines]" caption="Figurines" attribute="1" defaultMemberUniqueName="[Range 1].[Figurines].[All]" allUniqueName="[Range 1].[Figurines].[All]" dimensionUniqueName="[Range 1]" displayFolder="" count="0" memberValueDatatype="130" unbalanced="0"/>
    <cacheHierarchy uniqueName="[Range 1].[Lithics]" caption="Lithics" attribute="1" defaultMemberUniqueName="[Range 1].[Lithics].[All]" allUniqueName="[Range 1].[Lithics].[All]" dimensionUniqueName="[Range 1]" displayFolder="" count="0" memberValueDatatype="130" unbalanced="0"/>
    <cacheHierarchy uniqueName="[Range 1].[Groundstone]" caption="Groundstone" attribute="1" defaultMemberUniqueName="[Range 1].[Groundstone].[All]" allUniqueName="[Range 1].[Groundstone].[All]" dimensionUniqueName="[Range 1]" displayFolder="" count="0" memberValueDatatype="130" unbalanced="0"/>
    <cacheHierarchy uniqueName="[Range 1].[Jewelry]" caption="Jewelry" attribute="1" defaultMemberUniqueName="[Range 1].[Jewelry].[All]" allUniqueName="[Range 1].[Jewelry].[All]" dimensionUniqueName="[Range 1]" displayFolder="" count="0" memberValueDatatype="130" unbalanced="0"/>
    <cacheHierarchy uniqueName="[Range 1].[Jewelry Materials]" caption="Jewelry Materials" attribute="1" defaultMemberUniqueName="[Range 1].[Jewelry Materials].[All]" allUniqueName="[Range 1].[Jewelry Materials].[All]" dimensionUniqueName="[Range 1]" displayFolder="" count="0" memberValueDatatype="130" unbalanced="0"/>
    <cacheHierarchy uniqueName="[Range 1].[Animal Bone (sp)]" caption="Animal Bone (sp)" attribute="1" defaultMemberUniqueName="[Range 1].[Animal Bone (sp)].[All]" allUniqueName="[Range 1].[Animal Bone (sp)].[All]" dimensionUniqueName="[Range 1]" displayFolder="" count="2" memberValueDatatype="130" unbalanced="0">
      <fieldsUsage count="2">
        <fieldUsage x="-1"/>
        <fieldUsage x="3"/>
      </fieldsUsage>
    </cacheHierarchy>
    <cacheHierarchy uniqueName="[Range 1].[Animal Bone Description]" caption="Animal Bone Description" attribute="1" defaultMemberUniqueName="[Range 1].[Animal Bone Description].[All]" allUniqueName="[Range 1].[Animal Bone Description].[All]" dimensionUniqueName="[Range 1]" displayFolder="" count="0" memberValueDatatype="130" unbalanced="0"/>
    <cacheHierarchy uniqueName="[Range 1].[Copper]" caption="Copper" attribute="1" defaultMemberUniqueName="[Range 1].[Copper].[All]" allUniqueName="[Range 1].[Copper].[All]" dimensionUniqueName="[Range 1]" displayFolder="" count="2" memberValueDatatype="130" unbalanced="0">
      <fieldsUsage count="2">
        <fieldUsage x="-1"/>
        <fieldUsage x="4"/>
      </fieldsUsage>
    </cacheHierarchy>
    <cacheHierarchy uniqueName="[Range 1].[Charcoal]" caption="Charcoal" attribute="1" defaultMemberUniqueName="[Range 1].[Charcoal].[All]" allUniqueName="[Range 1].[Charcoal].[All]" dimensionUniqueName="[Range 1]" displayFolder="" count="0" memberValueDatatype="130" unbalanced="0"/>
    <cacheHierarchy uniqueName="[Range 1].[Other]" caption="Other" attribute="1" defaultMemberUniqueName="[Range 1].[Other].[All]" allUniqueName="[Range 1].[Other].[All]" dimensionUniqueName="[Range 1]" displayFolder="" count="2" memberValueDatatype="130" unbalanced="0">
      <fieldsUsage count="2">
        <fieldUsage x="-1"/>
        <fieldUsage x="5"/>
      </fieldsUsage>
    </cacheHierarchy>
    <cacheHierarchy uniqueName="[Range 1].[Total # Offerings]" caption="Total # Offerings" attribute="1" defaultMemberUniqueName="[Range 1].[Total # Offerings].[All]" allUniqueName="[Range 1].[Total # Offerings].[All]" dimensionUniqueName="[Range 1]" displayFolder="" count="0" memberValueDatatype="130" unbalanced="0"/>
    <cacheHierarchy uniqueName="[Range 1].[Date]" caption="Date" attribute="1" defaultMemberUniqueName="[Range 1].[Date].[All]" allUniqueName="[Range 1].[Date].[All]" dimensionUniqueName="[Range 1]" displayFolder="" count="0" memberValueDatatype="130" unbalanced="0"/>
    <cacheHierarchy uniqueName="[Range 1].[Period]" caption="Period" attribute="1" defaultMemberUniqueName="[Range 1].[Period].[All]" allUniqueName="[Range 1].[Period].[All]" dimensionUniqueName="[Range 1]" displayFolder="" count="2" memberValueDatatype="130" unbalanced="0">
      <fieldsUsage count="2">
        <fieldUsage x="-1"/>
        <fieldUsage x="0"/>
      </fieldsUsage>
    </cacheHierarchy>
    <cacheHierarchy uniqueName="[Range 1].[Weathering]" caption="Weathering" attribute="1" defaultMemberUniqueName="[Range 1].[Weathering].[All]" allUniqueName="[Range 1].[Weathering].[All]" dimensionUniqueName="[Range 1]" displayFolder="" count="0" memberValueDatatype="130" unbalanced="0"/>
    <cacheHierarchy uniqueName="[Range 1].[Primacy]" caption="Primacy" attribute="1" defaultMemberUniqueName="[Range 1].[Primacy].[All]" allUniqueName="[Range 1].[Primacy].[All]" dimensionUniqueName="[Range 1]" displayFolder="" count="0" memberValueDatatype="130" unbalanced="0"/>
    <cacheHierarchy uniqueName="[Range 1].[Age Range]" caption="Age Range" attribute="1" defaultMemberUniqueName="[Range 1].[Age Range].[All]" allUniqueName="[Range 1].[Age Range].[All]" dimensionUniqueName="[Range 1]" displayFolder="" count="0" memberValueDatatype="130" unbalanced="0"/>
    <cacheHierarchy uniqueName="[Range 1].[Age Estimate]" caption="Age Estimate" attribute="1" defaultMemberUniqueName="[Range 1].[Age Estimate].[All]" allUniqueName="[Range 1].[Age Estimate].[All]" dimensionUniqueName="[Range 1]" displayFolder="" count="0" memberValueDatatype="130" unbalanced="0"/>
    <cacheHierarchy uniqueName="[Range 1].[Sex]" caption="Sex" attribute="1" defaultMemberUniqueName="[Range 1].[Sex].[All]" allUniqueName="[Range 1].[Sex].[All]" dimensionUniqueName="[Range 1]" displayFolder="" count="0" memberValueDatatype="130" unbalanced="0"/>
    <cacheHierarchy uniqueName="[Range 1].[Pathology?]" caption="Pathology?" attribute="1" defaultMemberUniqueName="[Range 1].[Pathology?].[All]" allUniqueName="[Range 1].[Pathology?].[All]" dimensionUniqueName="[Range 1]" displayFolder="" count="0" memberValueDatatype="130" unbalanced="0"/>
    <cacheHierarchy uniqueName="[Range 1].[Pathology Details]" caption="Pathology Details" attribute="1" defaultMemberUniqueName="[Range 1].[Pathology Details].[All]" allUniqueName="[Range 1].[Pathology Details].[All]" dimensionUniqueName="[Range 1]" displayFolder="" count="0" memberValueDatatype="130" unbalanced="0"/>
    <cacheHierarchy uniqueName="[Range 1].[Congenital Anomaly]" caption="Congenital Anomaly" attribute="1" defaultMemberUniqueName="[Range 1].[Congenital Anomaly].[All]" allUniqueName="[Range 1].[Congenital Anomaly].[All]" dimensionUniqueName="[Range 1]" displayFolder="" count="0" memberValueDatatype="130" unbalanced="0"/>
    <cacheHierarchy uniqueName="[Range 1].[Acute]" caption="Acute" attribute="1" defaultMemberUniqueName="[Range 1].[Acute].[All]" allUniqueName="[Range 1].[Acute].[All]" dimensionUniqueName="[Range 1]" displayFolder="" count="0" memberValueDatatype="130" unbalanced="0"/>
    <cacheHierarchy uniqueName="[Range 1].[Chronic]" caption="Chronic" attribute="1" defaultMemberUniqueName="[Range 1].[Chronic].[All]" allUniqueName="[Range 1].[Chronic].[All]" dimensionUniqueName="[Range 1]" displayFolder="" count="0" memberValueDatatype="130" unbalanced="0"/>
    <cacheHierarchy uniqueName="[Range 1].[Recovered]" caption="Recovered" attribute="1" defaultMemberUniqueName="[Range 1].[Recovered].[All]" allUniqueName="[Range 1].[Recovered].[All]" dimensionUniqueName="[Range 1]" displayFolder="" count="0" memberValueDatatype="130" unbalanced="0"/>
    <cacheHierarchy uniqueName="[Range 1].[Nutritional]" caption="Nutritional" attribute="1" defaultMemberUniqueName="[Range 1].[Nutritional].[All]" allUniqueName="[Range 1].[Nutritional].[All]" dimensionUniqueName="[Range 1]" displayFolder="" count="0" memberValueDatatype="130" unbalanced="0"/>
    <cacheHierarchy uniqueName="[Range 1].[Lifestyle]" caption="Lifestyle" attribute="1" defaultMemberUniqueName="[Range 1].[Lifestyle].[All]" allUniqueName="[Range 1].[Lifestyle].[All]" dimensionUniqueName="[Range 1]" displayFolder="" count="0" memberValueDatatype="130" unbalanced="0"/>
    <cacheHierarchy uniqueName="[Range 1].[Violence?]" caption="Violence?" attribute="1" defaultMemberUniqueName="[Range 1].[Violence?].[All]" allUniqueName="[Range 1].[Violence?].[All]" dimensionUniqueName="[Range 1]" displayFolder="" count="0" memberValueDatatype="130" unbalanced="0"/>
    <cacheHierarchy uniqueName="[Range 1].[Violence Types]" caption="Violence Types" attribute="1" defaultMemberUniqueName="[Range 1].[Violence Types].[All]" allUniqueName="[Range 1].[Violence Types].[All]" dimensionUniqueName="[Range 1]" displayFolder="" count="0" memberValueDatatype="130" unbalanced="0"/>
    <cacheHierarchy uniqueName="[Range 1].[Segments]" caption="Segments" attribute="1" defaultMemberUniqueName="[Range 1].[Segments].[All]" allUniqueName="[Range 1].[Segments].[All]" dimensionUniqueName="[Range 1]" displayFolder="" count="0" memberValueDatatype="130" unbalanced="0"/>
    <cacheHierarchy uniqueName="[Range 1].[Skull]" caption="Skull" attribute="1" defaultMemberUniqueName="[Range 1].[Skull].[All]" allUniqueName="[Range 1].[Skull].[All]" dimensionUniqueName="[Range 1]" displayFolder="" count="0" memberValueDatatype="5" unbalanced="0"/>
    <cacheHierarchy uniqueName="[Range 1].[Teeth]" caption="Teeth" attribute="1" defaultMemberUniqueName="[Range 1].[Teeth].[All]" allUniqueName="[Range 1].[Teeth].[All]" dimensionUniqueName="[Range 1]" displayFolder="" count="0" memberValueDatatype="5" unbalanced="0"/>
    <cacheHierarchy uniqueName="[Range 1].[Spine]" caption="Spine" attribute="1" defaultMemberUniqueName="[Range 1].[Spine].[All]" allUniqueName="[Range 1].[Spine].[All]" dimensionUniqueName="[Range 1]" displayFolder="" count="0" memberValueDatatype="5" unbalanced="0"/>
    <cacheHierarchy uniqueName="[Range 1].[Thorax]" caption="Thorax" attribute="1" defaultMemberUniqueName="[Range 1].[Thorax].[All]" allUniqueName="[Range 1].[Thorax].[All]" dimensionUniqueName="[Range 1]" displayFolder="" count="0" memberValueDatatype="5" unbalanced="0"/>
    <cacheHierarchy uniqueName="[Range 1].[Uppper Limbs]" caption="Uppper Limbs" attribute="1" defaultMemberUniqueName="[Range 1].[Uppper Limbs].[All]" allUniqueName="[Range 1].[Uppper Limbs].[All]" dimensionUniqueName="[Range 1]" displayFolder="" count="0" memberValueDatatype="5" unbalanced="0"/>
    <cacheHierarchy uniqueName="[Range 1].[Upper Extremities]" caption="Upper Extremities" attribute="1" defaultMemberUniqueName="[Range 1].[Upper Extremities].[All]" allUniqueName="[Range 1].[Upper Extremities].[All]" dimensionUniqueName="[Range 1]" displayFolder="" count="0" memberValueDatatype="20" unbalanced="0"/>
    <cacheHierarchy uniqueName="[Range 1].[Pelvis]" caption="Pelvis" attribute="1" defaultMemberUniqueName="[Range 1].[Pelvis].[All]" allUniqueName="[Range 1].[Pelvis].[All]" dimensionUniqueName="[Range 1]" displayFolder="" count="0" memberValueDatatype="5" unbalanced="0"/>
    <cacheHierarchy uniqueName="[Range 1].[Lower Limbs]" caption="Lower Limbs" attribute="1" defaultMemberUniqueName="[Range 1].[Lower Limbs].[All]" allUniqueName="[Range 1].[Lower Limbs].[All]" dimensionUniqueName="[Range 1]" displayFolder="" count="0" memberValueDatatype="5" unbalanced="0"/>
    <cacheHierarchy uniqueName="[Range 1].[Lower Extremities]" caption="Lower Extremities" attribute="1" defaultMemberUniqueName="[Range 1].[Lower Extremities].[All]" allUniqueName="[Range 1].[Lower Extremities].[All]" dimensionUniqueName="[Range 1]" displayFolder="" count="0" memberValueDatatype="5" unbalanced="0"/>
    <cacheHierarchy uniqueName="[Range 1].[Long Bone]" caption="Long Bone" attribute="1" defaultMemberUniqueName="[Range 1].[Long Bone].[All]" allUniqueName="[Range 1].[Long Bone].[All]" dimensionUniqueName="[Range 1]" displayFolder="" count="0" memberValueDatatype="5" unbalanced="0"/>
    <cacheHierarchy uniqueName="[Range 1].[Manganese]" caption="Manganese" attribute="1" defaultMemberUniqueName="[Range 1].[Manganese].[All]" allUniqueName="[Range 1].[Manganese].[All]" dimensionUniqueName="[Range 1]" displayFolder="" count="0" memberValueDatatype="130" unbalanced="0"/>
    <cacheHierarchy uniqueName="[Range 1].[Articulation]" caption="Articulation" attribute="1" defaultMemberUniqueName="[Range 1].[Articulation].[All]" allUniqueName="[Range 1].[Articulation].[All]" dimensionUniqueName="[Range 1]" displayFolder="" count="0" memberValueDatatype="130" unbalanced="0"/>
    <cacheHierarchy uniqueName="[Range 1].[Predation]" caption="Predation" attribute="1" defaultMemberUniqueName="[Range 1].[Predation].[All]" allUniqueName="[Range 1].[Predation].[All]" dimensionUniqueName="[Range 1]" displayFolder="" count="0" memberValueDatatype="130" unbalanced="0"/>
    <cacheHierarchy uniqueName="[Range 1].[Cremation]" caption="Cremation" attribute="1" defaultMemberUniqueName="[Range 1].[Cremation].[All]" allUniqueName="[Range 1].[Cremation].[All]" dimensionUniqueName="[Range 1]" displayFolder="" count="0" memberValueDatatype="130" unbalanced="0"/>
    <cacheHierarchy uniqueName="[Range 1].[Extent]" caption="Extent" attribute="1" defaultMemberUniqueName="[Range 1].[Extent].[All]" allUniqueName="[Range 1].[Extent].[All]" dimensionUniqueName="[Range 1]" displayFolder="" count="0" memberValueDatatype="130" unbalanced="0"/>
    <cacheHierarchy uniqueName="[Range 1].[Burial Ceremony]" caption="Burial Ceremony" attribute="1" defaultMemberUniqueName="[Range 1].[Burial Ceremony].[All]" allUniqueName="[Range 1].[Burial Ceremony].[All]" dimensionUniqueName="[Range 1]" displayFolder="" count="0" memberValueDatatype="130" unbalanced="0"/>
    <cacheHierarchy uniqueName="[Range 1].[Ground Pressure Damage]" caption="Ground Pressure Damage" attribute="1" defaultMemberUniqueName="[Range 1].[Ground Pressure Damage].[All]" allUniqueName="[Range 1].[Ground Pressure Damage].[All]" dimensionUniqueName="[Range 1]" displayFolder="" count="0" memberValueDatatype="130" unbalanced="0"/>
    <cacheHierarchy uniqueName="[Range 1].[Other 2]" caption="Other 2" attribute="1" defaultMemberUniqueName="[Range 1].[Other 2].[All]" allUniqueName="[Range 1].[Other 2].[All]" dimensionUniqueName="[Range 1]"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No measures defined]" caption="__No measures defined" measure="1" displayFolder="" count="0" hidden="1"/>
    <cacheHierarchy uniqueName="[Measures].[Count of Individual]" caption="Count of Individual" measure="1" displayFolder="" measureGroup="Range" count="0" hidden="1">
      <extLst>
        <ext xmlns:x15="http://schemas.microsoft.com/office/spreadsheetml/2010/11/main" uri="{B97F6D7D-B522-45F9-BDA1-12C45D357490}">
          <x15:cacheHierarchy aggregatedColumn="3"/>
        </ext>
      </extLst>
    </cacheHierarchy>
    <cacheHierarchy uniqueName="[Measures].[Count of Animal Bone (sp)]" caption="Count of Animal Bone (sp)" measure="1" displayFolder="" measureGroup="Range 1" count="0" hidden="1"/>
    <cacheHierarchy uniqueName="[Measures].[Count of Copper]" caption="Count of Copper" measure="1" displayFolder="" measureGroup="Range 1" count="0" hidden="1">
      <extLst>
        <ext xmlns:x15="http://schemas.microsoft.com/office/spreadsheetml/2010/11/main" uri="{B97F6D7D-B522-45F9-BDA1-12C45D357490}">
          <x15:cacheHierarchy aggregatedColumn="82"/>
        </ext>
      </extLst>
    </cacheHierarchy>
    <cacheHierarchy uniqueName="[Measures].[Count of Other]" caption="Count of Other" measure="1" displayFolder="" measureGroup="Range 1" count="0" hidden="1">
      <extLst>
        <ext xmlns:x15="http://schemas.microsoft.com/office/spreadsheetml/2010/11/main" uri="{B97F6D7D-B522-45F9-BDA1-12C45D357490}">
          <x15:cacheHierarchy aggregatedColumn="84"/>
        </ext>
      </extLst>
    </cacheHierarchy>
    <cacheHierarchy uniqueName="[Measures].[Count of Offerings?]" caption="Count of Offerings?" measure="1" displayFolder="" measureGroup="Range 1" count="0" oneField="1" hidden="1">
      <fieldsUsage count="1">
        <fieldUsage x="6"/>
      </fieldsUsage>
      <extLst>
        <ext xmlns:x15="http://schemas.microsoft.com/office/spreadsheetml/2010/11/main" uri="{B97F6D7D-B522-45F9-BDA1-12C45D357490}">
          <x15:cacheHierarchy aggregatedColumn="72"/>
        </ext>
      </extLst>
    </cacheHierarchy>
    <cacheHierarchy uniqueName="[Measures].[Count of Individual 2]" caption="Count of Individual 2" measure="1" displayFolder="" measureGroup="Range 1" count="0" hidden="1">
      <extLst>
        <ext xmlns:x15="http://schemas.microsoft.com/office/spreadsheetml/2010/11/main" uri="{B97F6D7D-B522-45F9-BDA1-12C45D357490}">
          <x15:cacheHierarchy aggregatedColumn="64"/>
        </ext>
      </extLst>
    </cacheHierarchy>
  </cacheHierarchies>
  <kpis count="0"/>
  <dimensions count="3">
    <dimension measure="1" name="Measures" uniqueName="[Measures]" caption="Measures"/>
    <dimension name="Range" uniqueName="[Range]" caption="Range"/>
    <dimension name="Range 1" uniqueName="[Range 1]" caption="Range 1"/>
  </dimensions>
  <measureGroups count="2">
    <measureGroup name="Range" caption="Range"/>
    <measureGroup name="Range 1" caption="Range 1"/>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rah Knightley" refreshedDate="46259.598072916669" backgroundQuery="1" createdVersion="8" refreshedVersion="8" minRefreshableVersion="3" recordCount="0" supportSubquery="1" supportAdvancedDrill="1" xr:uid="{142D15F5-3EE0-4A87-9E69-E96FEA933581}">
  <cacheSource type="external" connectionId="1"/>
  <cacheFields count="6">
    <cacheField name="[Range].[Age Range].[Age Range]" caption="Age Range" numFmtId="0" hierarchy="29" level="1">
      <sharedItems count="9">
        <s v="Young Adult"/>
        <s v="Middle Adult"/>
        <s v="Infant"/>
        <s v="Young Child"/>
        <s v="Adolescent"/>
        <s v="Older Child"/>
        <s v="Late Adult"/>
        <s v="Subadult"/>
        <s v="Indeterminate"/>
      </sharedItems>
    </cacheField>
    <cacheField name="[Measures].[Count of Individual]" caption="Count of Individual" numFmtId="0" hierarchy="125" level="32767"/>
    <cacheField name="[Range].[Period].[Period]" caption="Period" numFmtId="0" hierarchy="26" level="1">
      <sharedItems count="3">
        <s v="Atemajac"/>
        <s v="El Grillo"/>
        <s v="Tequila"/>
      </sharedItems>
    </cacheField>
    <cacheField name="[Range].[Zone].[Zone]" caption="Zone" numFmtId="0" hierarchy="1" level="1">
      <sharedItems count="2">
        <s v="Monumental Center"/>
        <s v="Residential"/>
      </sharedItems>
    </cacheField>
    <cacheField name="[Range].[Grouping].[Grouping]" caption="Grouping" numFmtId="0" hierarchy="10" level="1">
      <sharedItems count="2">
        <s v="Individual"/>
        <s v="Multiple"/>
      </sharedItems>
    </cacheField>
    <cacheField name="[Range].[Context].[Context]" caption="Context" numFmtId="0" hierarchy="2" level="1">
      <sharedItems count="34">
        <s v="Ballcourt 2, Burial 1"/>
        <s v="Circle 6, Patio, Burial 13"/>
        <s v="Circle 6, Patio, Burial 15"/>
        <s v="Circle 6, Patio, Burial 9"/>
        <s v="Circle 6, Patio, Offering 10"/>
        <s v="Talleres 1, Structure 2"/>
        <s v="Talleres 2, Offering 1"/>
        <s v="Talleres 3, Burial 8"/>
        <s v="Circle 1, Platform 7, Burial 1"/>
        <s v="Circle 2, Platform 7"/>
        <s v="Circle 3, Exterior Plaza, Burial 1"/>
        <s v="Circle 3, Exterior Plaza, Burial 2"/>
        <s v="Circle 3, Exterior Plaza, Burial 3"/>
        <s v="Circle 6, Central Burial"/>
        <s v="Circle 6, Offering 6"/>
        <s v="Circle 6, Patio, Burial 11"/>
        <s v="Circle 6, Patio, Burial 12"/>
        <s v="Circle 6, Tomb 1"/>
        <s v="Circle 6, Tomb 2"/>
        <s v="Circle 6, Tomb 3"/>
        <s v="Circle 6, Tomb 4"/>
        <s v="Circle 6, Tomb 5"/>
        <s v="Loma Alta, Ballcourt 1"/>
        <s v="La Joyita A (Structure 2), Burial 2"/>
        <s v="La Joyita A (Structure 3), Unnumbered Burial"/>
        <s v="La Joyita A (Structure 4), Burial 1"/>
        <s v="Talleres 3, Burial 1"/>
        <s v="Talleres 3, Burial 2"/>
        <s v="Talleres 3, Burial 3"/>
        <s v="Talleres 3, Burial 4"/>
        <s v="Talleres 3, Burial 5"/>
        <s v="Talleres 3, Burial 5A"/>
        <s v="Talleres 3, Burial 6"/>
        <s v="Talleres 3, Burial 7"/>
      </sharedItems>
    </cacheField>
  </cacheFields>
  <cacheHierarchies count="131">
    <cacheHierarchy uniqueName="[Range].[Designation]" caption="Designation" attribute="1" defaultMemberUniqueName="[Range].[Designation].[All]" allUniqueName="[Range].[Designation].[All]" dimensionUniqueName="[Range]" displayFolder="" count="0" memberValueDatatype="130" unbalanced="0"/>
    <cacheHierarchy uniqueName="[Range].[Zone]" caption="Zone" attribute="1" defaultMemberUniqueName="[Range].[Zone].[All]" allUniqueName="[Range].[Zone].[All]" dimensionUniqueName="[Range]" displayFolder="" count="2" memberValueDatatype="130" unbalanced="0">
      <fieldsUsage count="2">
        <fieldUsage x="-1"/>
        <fieldUsage x="3"/>
      </fieldsUsage>
    </cacheHierarchy>
    <cacheHierarchy uniqueName="[Range].[Context]" caption="Context" attribute="1" defaultMemberUniqueName="[Range].[Context].[All]" allUniqueName="[Range].[Context].[All]" dimensionUniqueName="[Range]" displayFolder="" count="2" memberValueDatatype="130" unbalanced="0">
      <fieldsUsage count="2">
        <fieldUsage x="-1"/>
        <fieldUsage x="5"/>
      </fieldsUsage>
    </cacheHierarchy>
    <cacheHierarchy uniqueName="[Range].[Individual]" caption="Individual" attribute="1" defaultMemberUniqueName="[Range].[Individual].[All]" allUniqueName="[Range].[Individual].[All]" dimensionUniqueName="[Range]" displayFolder="" count="0" memberValueDatatype="130" unbalanced="0"/>
    <cacheHierarchy uniqueName="[Range].[Location]" caption="Location" attribute="1" defaultMemberUniqueName="[Range].[Location].[All]" allUniqueName="[Range].[Location].[All]" dimensionUniqueName="[Range]" displayFolder="" count="0" memberValueDatatype="130" unbalanced="0"/>
    <cacheHierarchy uniqueName="[Range].[Nearest Structures]" caption="Nearest Structures" attribute="1" defaultMemberUniqueName="[Range].[Nearest Structures].[All]" allUniqueName="[Range].[Nearest Structures].[All]" dimensionUniqueName="[Range]" displayFolder="" count="0" memberValueDatatype="130" unbalanced="0"/>
    <cacheHierarchy uniqueName="[Range].[Relation to Structure]" caption="Relation to Structure" attribute="1" defaultMemberUniqueName="[Range].[Relation to Structure].[All]" allUniqueName="[Range].[Relation to Structure].[All]" dimensionUniqueName="[Range]" displayFolder="" count="0" memberValueDatatype="130" unbalanced="0"/>
    <cacheHierarchy uniqueName="[Range].[Architecture]" caption="Architecture" attribute="1" defaultMemberUniqueName="[Range].[Architecture].[All]" allUniqueName="[Range].[Architecture].[All]" dimensionUniqueName="[Range]" displayFolder="" count="0" memberValueDatatype="130" unbalanced="0"/>
    <cacheHierarchy uniqueName="[Range].[Stone Lining]" caption="Stone Lining" attribute="1" defaultMemberUniqueName="[Range].[Stone Lining].[All]" allUniqueName="[Range].[Stone Lining].[All]" dimensionUniqueName="[Range]" displayFolder="" count="0" memberValueDatatype="130" unbalanced="0"/>
    <cacheHierarchy uniqueName="[Range].[Cluster]" caption="Cluster" attribute="1" defaultMemberUniqueName="[Range].[Cluster].[All]" allUniqueName="[Range].[Cluster].[All]" dimensionUniqueName="[Range]" displayFolder="" count="0" memberValueDatatype="130" unbalanced="0"/>
    <cacheHierarchy uniqueName="[Range].[Grouping]" caption="Grouping" attribute="1" defaultMemberUniqueName="[Range].[Grouping].[All]" allUniqueName="[Range].[Grouping].[All]" dimensionUniqueName="[Range]" displayFolder="" count="2" memberValueDatatype="130" unbalanced="0">
      <fieldsUsage count="2">
        <fieldUsage x="-1"/>
        <fieldUsage x="4"/>
      </fieldsUsage>
    </cacheHierarchy>
    <cacheHierarchy uniqueName="[Range].[Offerings?]" caption="Offerings?" attribute="1" defaultMemberUniqueName="[Range].[Offerings?].[All]" allUniqueName="[Range].[Offerings?].[All]" dimensionUniqueName="[Range]" displayFolder="" count="0" memberValueDatatype="130" unbalanced="0"/>
    <cacheHierarchy uniqueName="[Range].[Offering List]" caption="Offering List" attribute="1" defaultMemberUniqueName="[Range].[Offering List].[All]" allUniqueName="[Range].[Offering List].[All]" dimensionUniqueName="[Range]" displayFolder="" count="0" memberValueDatatype="130" unbalanced="0"/>
    <cacheHierarchy uniqueName="[Range].[Ceramic Vessels]" caption="Ceramic Vessels" attribute="1" defaultMemberUniqueName="[Range].[Ceramic Vessels].[All]" allUniqueName="[Range].[Ceramic Vessels].[All]" dimensionUniqueName="[Range]" displayFolder="" count="0" memberValueDatatype="130" unbalanced="0"/>
    <cacheHierarchy uniqueName="[Range].[Figurines]" caption="Figurines" attribute="1" defaultMemberUniqueName="[Range].[Figurines].[All]" allUniqueName="[Range].[Figurines].[All]" dimensionUniqueName="[Range]" displayFolder="" count="0" memberValueDatatype="130" unbalanced="0"/>
    <cacheHierarchy uniqueName="[Range].[Lithics]" caption="Lithics" attribute="1" defaultMemberUniqueName="[Range].[Lithics].[All]" allUniqueName="[Range].[Lithics].[All]" dimensionUniqueName="[Range]" displayFolder="" count="0" memberValueDatatype="130" unbalanced="0"/>
    <cacheHierarchy uniqueName="[Range].[Groundstone]" caption="Groundstone" attribute="1" defaultMemberUniqueName="[Range].[Groundstone].[All]" allUniqueName="[Range].[Groundstone].[All]" dimensionUniqueName="[Range]" displayFolder="" count="0" memberValueDatatype="130" unbalanced="0"/>
    <cacheHierarchy uniqueName="[Range].[Jewelry]" caption="Jewelry" attribute="1" defaultMemberUniqueName="[Range].[Jewelry].[All]" allUniqueName="[Range].[Jewelry].[All]" dimensionUniqueName="[Range]" displayFolder="" count="0" memberValueDatatype="130" unbalanced="0"/>
    <cacheHierarchy uniqueName="[Range].[Jewelry Materials]" caption="Jewelry Materials" attribute="1" defaultMemberUniqueName="[Range].[Jewelry Materials].[All]" allUniqueName="[Range].[Jewelry Materials].[All]" dimensionUniqueName="[Range]" displayFolder="" count="0" memberValueDatatype="130" unbalanced="0"/>
    <cacheHierarchy uniqueName="[Range].[Animal Bone (sp)]" caption="Animal Bone (sp)" attribute="1" defaultMemberUniqueName="[Range].[Animal Bone (sp)].[All]" allUniqueName="[Range].[Animal Bone (sp)].[All]" dimensionUniqueName="[Range]" displayFolder="" count="0" memberValueDatatype="130" unbalanced="0"/>
    <cacheHierarchy uniqueName="[Range].[Animal Bone Description]" caption="Animal Bone Description" attribute="1" defaultMemberUniqueName="[Range].[Animal Bone Description].[All]" allUniqueName="[Range].[Animal Bone Description].[All]" dimensionUniqueName="[Range]" displayFolder="" count="0" memberValueDatatype="130" unbalanced="0"/>
    <cacheHierarchy uniqueName="[Range].[Copper]" caption="Copper" attribute="1" defaultMemberUniqueName="[Range].[Copper].[All]" allUniqueName="[Range].[Copper].[All]" dimensionUniqueName="[Range]" displayFolder="" count="0" memberValueDatatype="130" unbalanced="0"/>
    <cacheHierarchy uniqueName="[Range].[Charcoal]" caption="Charcoal" attribute="1" defaultMemberUniqueName="[Range].[Charcoal].[All]" allUniqueName="[Range].[Charcoal].[All]" dimensionUniqueName="[Range]" displayFolder="" count="0" memberValueDatatype="130" unbalanced="0"/>
    <cacheHierarchy uniqueName="[Range].[Other]" caption="Other" attribute="1" defaultMemberUniqueName="[Range].[Other].[All]" allUniqueName="[Range].[Other].[All]" dimensionUniqueName="[Range]" displayFolder="" count="0" memberValueDatatype="130" unbalanced="0"/>
    <cacheHierarchy uniqueName="[Range].[Total # Offerings]" caption="Total # Offerings" attribute="1" defaultMemberUniqueName="[Range].[Total # Offerings].[All]" allUniqueName="[Range].[Total # Offerings].[All]" dimensionUniqueName="[Range]" displayFolder="" count="0" memberValueDatatype="130" unbalanced="0"/>
    <cacheHierarchy uniqueName="[Range].[Date]" caption="Date" attribute="1" defaultMemberUniqueName="[Range].[Date].[All]" allUniqueName="[Range].[Date].[All]" dimensionUniqueName="[Range]" displayFolder="" count="0" memberValueDatatype="130" unbalanced="0"/>
    <cacheHierarchy uniqueName="[Range].[Period]" caption="Period" attribute="1" defaultMemberUniqueName="[Range].[Period].[All]" allUniqueName="[Range].[Period].[All]" dimensionUniqueName="[Range]" displayFolder="" count="2" memberValueDatatype="130" unbalanced="0">
      <fieldsUsage count="2">
        <fieldUsage x="-1"/>
        <fieldUsage x="2"/>
      </fieldsUsage>
    </cacheHierarchy>
    <cacheHierarchy uniqueName="[Range].[Weathering]" caption="Weathering" attribute="1" defaultMemberUniqueName="[Range].[Weathering].[All]" allUniqueName="[Range].[Weathering].[All]" dimensionUniqueName="[Range]" displayFolder="" count="0" memberValueDatatype="130" unbalanced="0"/>
    <cacheHierarchy uniqueName="[Range].[Primacy]" caption="Primacy" attribute="1" defaultMemberUniqueName="[Range].[Primacy].[All]" allUniqueName="[Range].[Primacy].[All]" dimensionUniqueName="[Range]" displayFolder="" count="0" memberValueDatatype="130" unbalanced="0"/>
    <cacheHierarchy uniqueName="[Range].[Age Range]" caption="Age Range" attribute="1" defaultMemberUniqueName="[Range].[Age Range].[All]" allUniqueName="[Range].[Age Range].[All]" dimensionUniqueName="[Range]" displayFolder="" count="2" memberValueDatatype="130" unbalanced="0">
      <fieldsUsage count="2">
        <fieldUsage x="-1"/>
        <fieldUsage x="0"/>
      </fieldsUsage>
    </cacheHierarchy>
    <cacheHierarchy uniqueName="[Range].[Age Estimate]" caption="Age Estimate" attribute="1" defaultMemberUniqueName="[Range].[Age Estimate].[All]" allUniqueName="[Range].[Age Estimate].[All]" dimensionUniqueName="[Range]" displayFolder="" count="0" memberValueDatatype="130" unbalanced="0"/>
    <cacheHierarchy uniqueName="[Range].[Sex]" caption="Sex" attribute="1" defaultMemberUniqueName="[Range].[Sex].[All]" allUniqueName="[Range].[Sex].[All]" dimensionUniqueName="[Range]" displayFolder="" count="0" memberValueDatatype="130" unbalanced="0"/>
    <cacheHierarchy uniqueName="[Range].[Pathology?]" caption="Pathology?" attribute="1" defaultMemberUniqueName="[Range].[Pathology?].[All]" allUniqueName="[Range].[Pathology?].[All]" dimensionUniqueName="[Range]" displayFolder="" count="0" memberValueDatatype="130" unbalanced="0"/>
    <cacheHierarchy uniqueName="[Range].[Pathology Details]" caption="Pathology Details" attribute="1" defaultMemberUniqueName="[Range].[Pathology Details].[All]" allUniqueName="[Range].[Pathology Details].[All]" dimensionUniqueName="[Range]" displayFolder="" count="0" memberValueDatatype="130" unbalanced="0"/>
    <cacheHierarchy uniqueName="[Range].[Congenital Anomaly]" caption="Congenital Anomaly" attribute="1" defaultMemberUniqueName="[Range].[Congenital Anomaly].[All]" allUniqueName="[Range].[Congenital Anomaly].[All]" dimensionUniqueName="[Range]" displayFolder="" count="0" memberValueDatatype="130" unbalanced="0"/>
    <cacheHierarchy uniqueName="[Range].[Acute]" caption="Acute" attribute="1" defaultMemberUniqueName="[Range].[Acute].[All]" allUniqueName="[Range].[Acute].[All]" dimensionUniqueName="[Range]" displayFolder="" count="0" memberValueDatatype="130" unbalanced="0"/>
    <cacheHierarchy uniqueName="[Range].[Chronic]" caption="Chronic" attribute="1" defaultMemberUniqueName="[Range].[Chronic].[All]" allUniqueName="[Range].[Chronic].[All]" dimensionUniqueName="[Range]" displayFolder="" count="0" memberValueDatatype="130" unbalanced="0"/>
    <cacheHierarchy uniqueName="[Range].[Recovered]" caption="Recovered" attribute="1" defaultMemberUniqueName="[Range].[Recovered].[All]" allUniqueName="[Range].[Recovered].[All]" dimensionUniqueName="[Range]" displayFolder="" count="0" memberValueDatatype="130" unbalanced="0"/>
    <cacheHierarchy uniqueName="[Range].[Nutritional]" caption="Nutritional" attribute="1" defaultMemberUniqueName="[Range].[Nutritional].[All]" allUniqueName="[Range].[Nutritional].[All]" dimensionUniqueName="[Range]" displayFolder="" count="0" memberValueDatatype="130" unbalanced="0"/>
    <cacheHierarchy uniqueName="[Range].[Lifestyle]" caption="Lifestyle" attribute="1" defaultMemberUniqueName="[Range].[Lifestyle].[All]" allUniqueName="[Range].[Lifestyle].[All]" dimensionUniqueName="[Range]" displayFolder="" count="0" memberValueDatatype="130" unbalanced="0"/>
    <cacheHierarchy uniqueName="[Range].[Violence?]" caption="Violence?" attribute="1" defaultMemberUniqueName="[Range].[Violence?].[All]" allUniqueName="[Range].[Violence?].[All]" dimensionUniqueName="[Range]" displayFolder="" count="0" memberValueDatatype="130" unbalanced="0"/>
    <cacheHierarchy uniqueName="[Range].[Violence Types]" caption="Violence Types" attribute="1" defaultMemberUniqueName="[Range].[Violence Types].[All]" allUniqueName="[Range].[Violence Types].[All]" dimensionUniqueName="[Range]" displayFolder="" count="0" memberValueDatatype="130" unbalanced="0"/>
    <cacheHierarchy uniqueName="[Range].[Segments]" caption="Segments" attribute="1" defaultMemberUniqueName="[Range].[Segments].[All]" allUniqueName="[Range].[Segments].[All]" dimensionUniqueName="[Range]" displayFolder="" count="0" memberValueDatatype="130" unbalanced="0"/>
    <cacheHierarchy uniqueName="[Range].[Skull]" caption="Skull" attribute="1" defaultMemberUniqueName="[Range].[Skull].[All]" allUniqueName="[Range].[Skull].[All]" dimensionUniqueName="[Range]" displayFolder="" count="0" memberValueDatatype="5" unbalanced="0"/>
    <cacheHierarchy uniqueName="[Range].[Teeth]" caption="Teeth" attribute="1" defaultMemberUniqueName="[Range].[Teeth].[All]" allUniqueName="[Range].[Teeth].[All]" dimensionUniqueName="[Range]" displayFolder="" count="0" memberValueDatatype="5" unbalanced="0"/>
    <cacheHierarchy uniqueName="[Range].[Spine]" caption="Spine" attribute="1" defaultMemberUniqueName="[Range].[Spine].[All]" allUniqueName="[Range].[Spine].[All]" dimensionUniqueName="[Range]" displayFolder="" count="0" memberValueDatatype="5" unbalanced="0"/>
    <cacheHierarchy uniqueName="[Range].[Thorax]" caption="Thorax" attribute="1" defaultMemberUniqueName="[Range].[Thorax].[All]" allUniqueName="[Range].[Thorax].[All]" dimensionUniqueName="[Range]" displayFolder="" count="0" memberValueDatatype="5" unbalanced="0"/>
    <cacheHierarchy uniqueName="[Range].[Uppper Limbs]" caption="Uppper Limbs" attribute="1" defaultMemberUniqueName="[Range].[Uppper Limbs].[All]" allUniqueName="[Range].[Uppper Limbs].[All]" dimensionUniqueName="[Range]" displayFolder="" count="0" memberValueDatatype="5" unbalanced="0"/>
    <cacheHierarchy uniqueName="[Range].[Upper Extremities]" caption="Upper Extremities" attribute="1" defaultMemberUniqueName="[Range].[Upper Extremities].[All]" allUniqueName="[Range].[Upper Extremities].[All]" dimensionUniqueName="[Range]" displayFolder="" count="0" memberValueDatatype="20" unbalanced="0"/>
    <cacheHierarchy uniqueName="[Range].[Pelvis]" caption="Pelvis" attribute="1" defaultMemberUniqueName="[Range].[Pelvis].[All]" allUniqueName="[Range].[Pelvis].[All]" dimensionUniqueName="[Range]" displayFolder="" count="0" memberValueDatatype="5" unbalanced="0"/>
    <cacheHierarchy uniqueName="[Range].[Lower Limbs]" caption="Lower Limbs" attribute="1" defaultMemberUniqueName="[Range].[Lower Limbs].[All]" allUniqueName="[Range].[Lower Limbs].[All]" dimensionUniqueName="[Range]" displayFolder="" count="0" memberValueDatatype="5" unbalanced="0"/>
    <cacheHierarchy uniqueName="[Range].[Lower Extremities]" caption="Lower Extremities" attribute="1" defaultMemberUniqueName="[Range].[Lower Extremities].[All]" allUniqueName="[Range].[Lower Extremities].[All]" dimensionUniqueName="[Range]" displayFolder="" count="0" memberValueDatatype="5" unbalanced="0"/>
    <cacheHierarchy uniqueName="[Range].[Long Bone]" caption="Long Bone" attribute="1" defaultMemberUniqueName="[Range].[Long Bone].[All]" allUniqueName="[Range].[Long Bone].[All]" dimensionUniqueName="[Range]" displayFolder="" count="0" memberValueDatatype="5" unbalanced="0"/>
    <cacheHierarchy uniqueName="[Range].[Manganese]" caption="Manganese" attribute="1" defaultMemberUniqueName="[Range].[Manganese].[All]" allUniqueName="[Range].[Manganese].[All]" dimensionUniqueName="[Range]" displayFolder="" count="0" memberValueDatatype="130" unbalanced="0"/>
    <cacheHierarchy uniqueName="[Range].[Articulation]" caption="Articulation" attribute="1" defaultMemberUniqueName="[Range].[Articulation].[All]" allUniqueName="[Range].[Articulation].[All]" dimensionUniqueName="[Range]" displayFolder="" count="0" memberValueDatatype="130" unbalanced="0"/>
    <cacheHierarchy uniqueName="[Range].[Predation]" caption="Predation" attribute="1" defaultMemberUniqueName="[Range].[Predation].[All]" allUniqueName="[Range].[Predation].[All]" dimensionUniqueName="[Range]" displayFolder="" count="0" memberValueDatatype="130" unbalanced="0"/>
    <cacheHierarchy uniqueName="[Range].[Cremation]" caption="Cremation" attribute="1" defaultMemberUniqueName="[Range].[Cremation].[All]" allUniqueName="[Range].[Cremation].[All]" dimensionUniqueName="[Range]" displayFolder="" count="0" memberValueDatatype="130" unbalanced="0"/>
    <cacheHierarchy uniqueName="[Range].[Extent]" caption="Extent" attribute="1" defaultMemberUniqueName="[Range].[Extent].[All]" allUniqueName="[Range].[Extent].[All]" dimensionUniqueName="[Range]" displayFolder="" count="0" memberValueDatatype="130" unbalanced="0"/>
    <cacheHierarchy uniqueName="[Range].[Burial Ceremony]" caption="Burial Ceremony" attribute="1" defaultMemberUniqueName="[Range].[Burial Ceremony].[All]" allUniqueName="[Range].[Burial Ceremony].[All]" dimensionUniqueName="[Range]" displayFolder="" count="0" memberValueDatatype="130" unbalanced="0"/>
    <cacheHierarchy uniqueName="[Range].[Ground Pressure Damage]" caption="Ground Pressure Damage" attribute="1" defaultMemberUniqueName="[Range].[Ground Pressure Damage].[All]" allUniqueName="[Range].[Ground Pressure Damage].[All]" dimensionUniqueName="[Range]" displayFolder="" count="0" memberValueDatatype="130" unbalanced="0"/>
    <cacheHierarchy uniqueName="[Range].[Other 2]" caption="Other 2" attribute="1" defaultMemberUniqueName="[Range].[Other 2].[All]" allUniqueName="[Range].[Other 2].[All]" dimensionUniqueName="[Range]" displayFolder="" count="0" memberValueDatatype="130" unbalanced="0"/>
    <cacheHierarchy uniqueName="[Range 1].[Designation]" caption="Designation" attribute="1" defaultMemberUniqueName="[Range 1].[Designation].[All]" allUniqueName="[Range 1].[Designation].[All]" dimensionUniqueName="[Range 1]" displayFolder="" count="0" memberValueDatatype="130" unbalanced="0"/>
    <cacheHierarchy uniqueName="[Range 1].[Zone]" caption="Zone" attribute="1" defaultMemberUniqueName="[Range 1].[Zone].[All]" allUniqueName="[Range 1].[Zone].[All]" dimensionUniqueName="[Range 1]" displayFolder="" count="0" memberValueDatatype="130" unbalanced="0"/>
    <cacheHierarchy uniqueName="[Range 1].[Context]" caption="Context" attribute="1" defaultMemberUniqueName="[Range 1].[Context].[All]" allUniqueName="[Range 1].[Context].[All]" dimensionUniqueName="[Range 1]" displayFolder="" count="0" memberValueDatatype="130" unbalanced="0"/>
    <cacheHierarchy uniqueName="[Range 1].[Individual]" caption="Individual" attribute="1" defaultMemberUniqueName="[Range 1].[Individual].[All]" allUniqueName="[Range 1].[Individual].[All]" dimensionUniqueName="[Range 1]" displayFolder="" count="0" memberValueDatatype="130" unbalanced="0"/>
    <cacheHierarchy uniqueName="[Range 1].[Location]" caption="Location" attribute="1" defaultMemberUniqueName="[Range 1].[Location].[All]" allUniqueName="[Range 1].[Location].[All]" dimensionUniqueName="[Range 1]" displayFolder="" count="0" memberValueDatatype="130" unbalanced="0"/>
    <cacheHierarchy uniqueName="[Range 1].[Nearest Structures]" caption="Nearest Structures" attribute="1" defaultMemberUniqueName="[Range 1].[Nearest Structures].[All]" allUniqueName="[Range 1].[Nearest Structures].[All]" dimensionUniqueName="[Range 1]" displayFolder="" count="0" memberValueDatatype="130" unbalanced="0"/>
    <cacheHierarchy uniqueName="[Range 1].[Relation to Structure]" caption="Relation to Structure" attribute="1" defaultMemberUniqueName="[Range 1].[Relation to Structure].[All]" allUniqueName="[Range 1].[Relation to Structure].[All]" dimensionUniqueName="[Range 1]" displayFolder="" count="0" memberValueDatatype="130" unbalanced="0"/>
    <cacheHierarchy uniqueName="[Range 1].[Architecture]" caption="Architecture" attribute="1" defaultMemberUniqueName="[Range 1].[Architecture].[All]" allUniqueName="[Range 1].[Architecture].[All]" dimensionUniqueName="[Range 1]" displayFolder="" count="0" memberValueDatatype="130" unbalanced="0"/>
    <cacheHierarchy uniqueName="[Range 1].[Stone Lining]" caption="Stone Lining" attribute="1" defaultMemberUniqueName="[Range 1].[Stone Lining].[All]" allUniqueName="[Range 1].[Stone Lining].[All]" dimensionUniqueName="[Range 1]" displayFolder="" count="0" memberValueDatatype="130" unbalanced="0"/>
    <cacheHierarchy uniqueName="[Range 1].[Cluster]" caption="Cluster" attribute="1" defaultMemberUniqueName="[Range 1].[Cluster].[All]" allUniqueName="[Range 1].[Cluster].[All]" dimensionUniqueName="[Range 1]" displayFolder="" count="0" memberValueDatatype="130" unbalanced="0"/>
    <cacheHierarchy uniqueName="[Range 1].[Grouping]" caption="Grouping" attribute="1" defaultMemberUniqueName="[Range 1].[Grouping].[All]" allUniqueName="[Range 1].[Grouping].[All]" dimensionUniqueName="[Range 1]" displayFolder="" count="0" memberValueDatatype="130" unbalanced="0"/>
    <cacheHierarchy uniqueName="[Range 1].[Offerings?]" caption="Offerings?" attribute="1" defaultMemberUniqueName="[Range 1].[Offerings?].[All]" allUniqueName="[Range 1].[Offerings?].[All]" dimensionUniqueName="[Range 1]" displayFolder="" count="0" memberValueDatatype="130" unbalanced="0"/>
    <cacheHierarchy uniqueName="[Range 1].[Offering List]" caption="Offering List" attribute="1" defaultMemberUniqueName="[Range 1].[Offering List].[All]" allUniqueName="[Range 1].[Offering List].[All]" dimensionUniqueName="[Range 1]" displayFolder="" count="0" memberValueDatatype="130" unbalanced="0"/>
    <cacheHierarchy uniqueName="[Range 1].[Ceramic Vessels]" caption="Ceramic Vessels" attribute="1" defaultMemberUniqueName="[Range 1].[Ceramic Vessels].[All]" allUniqueName="[Range 1].[Ceramic Vessels].[All]" dimensionUniqueName="[Range 1]" displayFolder="" count="0" memberValueDatatype="130" unbalanced="0"/>
    <cacheHierarchy uniqueName="[Range 1].[Figurines]" caption="Figurines" attribute="1" defaultMemberUniqueName="[Range 1].[Figurines].[All]" allUniqueName="[Range 1].[Figurines].[All]" dimensionUniqueName="[Range 1]" displayFolder="" count="0" memberValueDatatype="130" unbalanced="0"/>
    <cacheHierarchy uniqueName="[Range 1].[Lithics]" caption="Lithics" attribute="1" defaultMemberUniqueName="[Range 1].[Lithics].[All]" allUniqueName="[Range 1].[Lithics].[All]" dimensionUniqueName="[Range 1]" displayFolder="" count="0" memberValueDatatype="130" unbalanced="0"/>
    <cacheHierarchy uniqueName="[Range 1].[Groundstone]" caption="Groundstone" attribute="1" defaultMemberUniqueName="[Range 1].[Groundstone].[All]" allUniqueName="[Range 1].[Groundstone].[All]" dimensionUniqueName="[Range 1]" displayFolder="" count="0" memberValueDatatype="130" unbalanced="0"/>
    <cacheHierarchy uniqueName="[Range 1].[Jewelry]" caption="Jewelry" attribute="1" defaultMemberUniqueName="[Range 1].[Jewelry].[All]" allUniqueName="[Range 1].[Jewelry].[All]" dimensionUniqueName="[Range 1]" displayFolder="" count="0" memberValueDatatype="130" unbalanced="0"/>
    <cacheHierarchy uniqueName="[Range 1].[Jewelry Materials]" caption="Jewelry Materials" attribute="1" defaultMemberUniqueName="[Range 1].[Jewelry Materials].[All]" allUniqueName="[Range 1].[Jewelry Materials].[All]" dimensionUniqueName="[Range 1]" displayFolder="" count="0" memberValueDatatype="130" unbalanced="0"/>
    <cacheHierarchy uniqueName="[Range 1].[Animal Bone (sp)]" caption="Animal Bone (sp)" attribute="1" defaultMemberUniqueName="[Range 1].[Animal Bone (sp)].[All]" allUniqueName="[Range 1].[Animal Bone (sp)].[All]" dimensionUniqueName="[Range 1]" displayFolder="" count="0" memberValueDatatype="130" unbalanced="0"/>
    <cacheHierarchy uniqueName="[Range 1].[Animal Bone Description]" caption="Animal Bone Description" attribute="1" defaultMemberUniqueName="[Range 1].[Animal Bone Description].[All]" allUniqueName="[Range 1].[Animal Bone Description].[All]" dimensionUniqueName="[Range 1]" displayFolder="" count="0" memberValueDatatype="130" unbalanced="0"/>
    <cacheHierarchy uniqueName="[Range 1].[Copper]" caption="Copper" attribute="1" defaultMemberUniqueName="[Range 1].[Copper].[All]" allUniqueName="[Range 1].[Copper].[All]" dimensionUniqueName="[Range 1]" displayFolder="" count="0" memberValueDatatype="130" unbalanced="0"/>
    <cacheHierarchy uniqueName="[Range 1].[Charcoal]" caption="Charcoal" attribute="1" defaultMemberUniqueName="[Range 1].[Charcoal].[All]" allUniqueName="[Range 1].[Charcoal].[All]" dimensionUniqueName="[Range 1]" displayFolder="" count="0" memberValueDatatype="130" unbalanced="0"/>
    <cacheHierarchy uniqueName="[Range 1].[Other]" caption="Other" attribute="1" defaultMemberUniqueName="[Range 1].[Other].[All]" allUniqueName="[Range 1].[Other].[All]" dimensionUniqueName="[Range 1]" displayFolder="" count="0" memberValueDatatype="130" unbalanced="0"/>
    <cacheHierarchy uniqueName="[Range 1].[Total # Offerings]" caption="Total # Offerings" attribute="1" defaultMemberUniqueName="[Range 1].[Total # Offerings].[All]" allUniqueName="[Range 1].[Total # Offerings].[All]" dimensionUniqueName="[Range 1]" displayFolder="" count="0" memberValueDatatype="130" unbalanced="0"/>
    <cacheHierarchy uniqueName="[Range 1].[Date]" caption="Date" attribute="1" defaultMemberUniqueName="[Range 1].[Date].[All]" allUniqueName="[Range 1].[Date].[All]" dimensionUniqueName="[Range 1]" displayFolder="" count="0" memberValueDatatype="130" unbalanced="0"/>
    <cacheHierarchy uniqueName="[Range 1].[Period]" caption="Period" attribute="1" defaultMemberUniqueName="[Range 1].[Period].[All]" allUniqueName="[Range 1].[Period].[All]" dimensionUniqueName="[Range 1]" displayFolder="" count="0" memberValueDatatype="130" unbalanced="0"/>
    <cacheHierarchy uniqueName="[Range 1].[Weathering]" caption="Weathering" attribute="1" defaultMemberUniqueName="[Range 1].[Weathering].[All]" allUniqueName="[Range 1].[Weathering].[All]" dimensionUniqueName="[Range 1]" displayFolder="" count="0" memberValueDatatype="130" unbalanced="0"/>
    <cacheHierarchy uniqueName="[Range 1].[Primacy]" caption="Primacy" attribute="1" defaultMemberUniqueName="[Range 1].[Primacy].[All]" allUniqueName="[Range 1].[Primacy].[All]" dimensionUniqueName="[Range 1]" displayFolder="" count="0" memberValueDatatype="130" unbalanced="0"/>
    <cacheHierarchy uniqueName="[Range 1].[Age Range]" caption="Age Range" attribute="1" defaultMemberUniqueName="[Range 1].[Age Range].[All]" allUniqueName="[Range 1].[Age Range].[All]" dimensionUniqueName="[Range 1]" displayFolder="" count="0" memberValueDatatype="130" unbalanced="0"/>
    <cacheHierarchy uniqueName="[Range 1].[Age Estimate]" caption="Age Estimate" attribute="1" defaultMemberUniqueName="[Range 1].[Age Estimate].[All]" allUniqueName="[Range 1].[Age Estimate].[All]" dimensionUniqueName="[Range 1]" displayFolder="" count="0" memberValueDatatype="130" unbalanced="0"/>
    <cacheHierarchy uniqueName="[Range 1].[Sex]" caption="Sex" attribute="1" defaultMemberUniqueName="[Range 1].[Sex].[All]" allUniqueName="[Range 1].[Sex].[All]" dimensionUniqueName="[Range 1]" displayFolder="" count="0" memberValueDatatype="130" unbalanced="0"/>
    <cacheHierarchy uniqueName="[Range 1].[Pathology?]" caption="Pathology?" attribute="1" defaultMemberUniqueName="[Range 1].[Pathology?].[All]" allUniqueName="[Range 1].[Pathology?].[All]" dimensionUniqueName="[Range 1]" displayFolder="" count="0" memberValueDatatype="130" unbalanced="0"/>
    <cacheHierarchy uniqueName="[Range 1].[Pathology Details]" caption="Pathology Details" attribute="1" defaultMemberUniqueName="[Range 1].[Pathology Details].[All]" allUniqueName="[Range 1].[Pathology Details].[All]" dimensionUniqueName="[Range 1]" displayFolder="" count="0" memberValueDatatype="130" unbalanced="0"/>
    <cacheHierarchy uniqueName="[Range 1].[Congenital Anomaly]" caption="Congenital Anomaly" attribute="1" defaultMemberUniqueName="[Range 1].[Congenital Anomaly].[All]" allUniqueName="[Range 1].[Congenital Anomaly].[All]" dimensionUniqueName="[Range 1]" displayFolder="" count="0" memberValueDatatype="130" unbalanced="0"/>
    <cacheHierarchy uniqueName="[Range 1].[Acute]" caption="Acute" attribute="1" defaultMemberUniqueName="[Range 1].[Acute].[All]" allUniqueName="[Range 1].[Acute].[All]" dimensionUniqueName="[Range 1]" displayFolder="" count="0" memberValueDatatype="130" unbalanced="0"/>
    <cacheHierarchy uniqueName="[Range 1].[Chronic]" caption="Chronic" attribute="1" defaultMemberUniqueName="[Range 1].[Chronic].[All]" allUniqueName="[Range 1].[Chronic].[All]" dimensionUniqueName="[Range 1]" displayFolder="" count="0" memberValueDatatype="130" unbalanced="0"/>
    <cacheHierarchy uniqueName="[Range 1].[Recovered]" caption="Recovered" attribute="1" defaultMemberUniqueName="[Range 1].[Recovered].[All]" allUniqueName="[Range 1].[Recovered].[All]" dimensionUniqueName="[Range 1]" displayFolder="" count="0" memberValueDatatype="130" unbalanced="0"/>
    <cacheHierarchy uniqueName="[Range 1].[Nutritional]" caption="Nutritional" attribute="1" defaultMemberUniqueName="[Range 1].[Nutritional].[All]" allUniqueName="[Range 1].[Nutritional].[All]" dimensionUniqueName="[Range 1]" displayFolder="" count="0" memberValueDatatype="130" unbalanced="0"/>
    <cacheHierarchy uniqueName="[Range 1].[Lifestyle]" caption="Lifestyle" attribute="1" defaultMemberUniqueName="[Range 1].[Lifestyle].[All]" allUniqueName="[Range 1].[Lifestyle].[All]" dimensionUniqueName="[Range 1]" displayFolder="" count="0" memberValueDatatype="130" unbalanced="0"/>
    <cacheHierarchy uniqueName="[Range 1].[Violence?]" caption="Violence?" attribute="1" defaultMemberUniqueName="[Range 1].[Violence?].[All]" allUniqueName="[Range 1].[Violence?].[All]" dimensionUniqueName="[Range 1]" displayFolder="" count="0" memberValueDatatype="130" unbalanced="0"/>
    <cacheHierarchy uniqueName="[Range 1].[Violence Types]" caption="Violence Types" attribute="1" defaultMemberUniqueName="[Range 1].[Violence Types].[All]" allUniqueName="[Range 1].[Violence Types].[All]" dimensionUniqueName="[Range 1]" displayFolder="" count="0" memberValueDatatype="130" unbalanced="0"/>
    <cacheHierarchy uniqueName="[Range 1].[Segments]" caption="Segments" attribute="1" defaultMemberUniqueName="[Range 1].[Segments].[All]" allUniqueName="[Range 1].[Segments].[All]" dimensionUniqueName="[Range 1]" displayFolder="" count="0" memberValueDatatype="130" unbalanced="0"/>
    <cacheHierarchy uniqueName="[Range 1].[Skull]" caption="Skull" attribute="1" defaultMemberUniqueName="[Range 1].[Skull].[All]" allUniqueName="[Range 1].[Skull].[All]" dimensionUniqueName="[Range 1]" displayFolder="" count="0" memberValueDatatype="5" unbalanced="0"/>
    <cacheHierarchy uniqueName="[Range 1].[Teeth]" caption="Teeth" attribute="1" defaultMemberUniqueName="[Range 1].[Teeth].[All]" allUniqueName="[Range 1].[Teeth].[All]" dimensionUniqueName="[Range 1]" displayFolder="" count="0" memberValueDatatype="5" unbalanced="0"/>
    <cacheHierarchy uniqueName="[Range 1].[Spine]" caption="Spine" attribute="1" defaultMemberUniqueName="[Range 1].[Spine].[All]" allUniqueName="[Range 1].[Spine].[All]" dimensionUniqueName="[Range 1]" displayFolder="" count="0" memberValueDatatype="5" unbalanced="0"/>
    <cacheHierarchy uniqueName="[Range 1].[Thorax]" caption="Thorax" attribute="1" defaultMemberUniqueName="[Range 1].[Thorax].[All]" allUniqueName="[Range 1].[Thorax].[All]" dimensionUniqueName="[Range 1]" displayFolder="" count="0" memberValueDatatype="5" unbalanced="0"/>
    <cacheHierarchy uniqueName="[Range 1].[Uppper Limbs]" caption="Uppper Limbs" attribute="1" defaultMemberUniqueName="[Range 1].[Uppper Limbs].[All]" allUniqueName="[Range 1].[Uppper Limbs].[All]" dimensionUniqueName="[Range 1]" displayFolder="" count="0" memberValueDatatype="5" unbalanced="0"/>
    <cacheHierarchy uniqueName="[Range 1].[Upper Extremities]" caption="Upper Extremities" attribute="1" defaultMemberUniqueName="[Range 1].[Upper Extremities].[All]" allUniqueName="[Range 1].[Upper Extremities].[All]" dimensionUniqueName="[Range 1]" displayFolder="" count="0" memberValueDatatype="20" unbalanced="0"/>
    <cacheHierarchy uniqueName="[Range 1].[Pelvis]" caption="Pelvis" attribute="1" defaultMemberUniqueName="[Range 1].[Pelvis].[All]" allUniqueName="[Range 1].[Pelvis].[All]" dimensionUniqueName="[Range 1]" displayFolder="" count="0" memberValueDatatype="5" unbalanced="0"/>
    <cacheHierarchy uniqueName="[Range 1].[Lower Limbs]" caption="Lower Limbs" attribute="1" defaultMemberUniqueName="[Range 1].[Lower Limbs].[All]" allUniqueName="[Range 1].[Lower Limbs].[All]" dimensionUniqueName="[Range 1]" displayFolder="" count="0" memberValueDatatype="5" unbalanced="0"/>
    <cacheHierarchy uniqueName="[Range 1].[Lower Extremities]" caption="Lower Extremities" attribute="1" defaultMemberUniqueName="[Range 1].[Lower Extremities].[All]" allUniqueName="[Range 1].[Lower Extremities].[All]" dimensionUniqueName="[Range 1]" displayFolder="" count="0" memberValueDatatype="5" unbalanced="0"/>
    <cacheHierarchy uniqueName="[Range 1].[Long Bone]" caption="Long Bone" attribute="1" defaultMemberUniqueName="[Range 1].[Long Bone].[All]" allUniqueName="[Range 1].[Long Bone].[All]" dimensionUniqueName="[Range 1]" displayFolder="" count="0" memberValueDatatype="5" unbalanced="0"/>
    <cacheHierarchy uniqueName="[Range 1].[Manganese]" caption="Manganese" attribute="1" defaultMemberUniqueName="[Range 1].[Manganese].[All]" allUniqueName="[Range 1].[Manganese].[All]" dimensionUniqueName="[Range 1]" displayFolder="" count="0" memberValueDatatype="130" unbalanced="0"/>
    <cacheHierarchy uniqueName="[Range 1].[Articulation]" caption="Articulation" attribute="1" defaultMemberUniqueName="[Range 1].[Articulation].[All]" allUniqueName="[Range 1].[Articulation].[All]" dimensionUniqueName="[Range 1]" displayFolder="" count="0" memberValueDatatype="130" unbalanced="0"/>
    <cacheHierarchy uniqueName="[Range 1].[Predation]" caption="Predation" attribute="1" defaultMemberUniqueName="[Range 1].[Predation].[All]" allUniqueName="[Range 1].[Predation].[All]" dimensionUniqueName="[Range 1]" displayFolder="" count="0" memberValueDatatype="130" unbalanced="0"/>
    <cacheHierarchy uniqueName="[Range 1].[Cremation]" caption="Cremation" attribute="1" defaultMemberUniqueName="[Range 1].[Cremation].[All]" allUniqueName="[Range 1].[Cremation].[All]" dimensionUniqueName="[Range 1]" displayFolder="" count="0" memberValueDatatype="130" unbalanced="0"/>
    <cacheHierarchy uniqueName="[Range 1].[Extent]" caption="Extent" attribute="1" defaultMemberUniqueName="[Range 1].[Extent].[All]" allUniqueName="[Range 1].[Extent].[All]" dimensionUniqueName="[Range 1]" displayFolder="" count="0" memberValueDatatype="130" unbalanced="0"/>
    <cacheHierarchy uniqueName="[Range 1].[Burial Ceremony]" caption="Burial Ceremony" attribute="1" defaultMemberUniqueName="[Range 1].[Burial Ceremony].[All]" allUniqueName="[Range 1].[Burial Ceremony].[All]" dimensionUniqueName="[Range 1]" displayFolder="" count="0" memberValueDatatype="130" unbalanced="0"/>
    <cacheHierarchy uniqueName="[Range 1].[Ground Pressure Damage]" caption="Ground Pressure Damage" attribute="1" defaultMemberUniqueName="[Range 1].[Ground Pressure Damage].[All]" allUniqueName="[Range 1].[Ground Pressure Damage].[All]" dimensionUniqueName="[Range 1]" displayFolder="" count="0" memberValueDatatype="130" unbalanced="0"/>
    <cacheHierarchy uniqueName="[Range 1].[Other 2]" caption="Other 2" attribute="1" defaultMemberUniqueName="[Range 1].[Other 2].[All]" allUniqueName="[Range 1].[Other 2].[All]" dimensionUniqueName="[Range 1]"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No measures defined]" caption="__No measures defined" measure="1" displayFolder="" count="0" hidden="1"/>
    <cacheHierarchy uniqueName="[Measures].[Count of Individual]" caption="Count of Individual" measure="1" displayFolder="" measureGroup="Range" count="0" oneField="1" hidden="1">
      <fieldsUsage count="1">
        <fieldUsage x="1"/>
      </fieldsUsage>
      <extLst>
        <ext xmlns:x15="http://schemas.microsoft.com/office/spreadsheetml/2010/11/main" uri="{B97F6D7D-B522-45F9-BDA1-12C45D357490}">
          <x15:cacheHierarchy aggregatedColumn="3"/>
        </ext>
      </extLst>
    </cacheHierarchy>
    <cacheHierarchy uniqueName="[Measures].[Count of Animal Bone (sp)]" caption="Count of Animal Bone (sp)" measure="1" displayFolder="" measureGroup="Range 1" count="0" hidden="1"/>
    <cacheHierarchy uniqueName="[Measures].[Count of Copper]" caption="Count of Copper" measure="1" displayFolder="" measureGroup="Range 1" count="0" hidden="1">
      <extLst>
        <ext xmlns:x15="http://schemas.microsoft.com/office/spreadsheetml/2010/11/main" uri="{B97F6D7D-B522-45F9-BDA1-12C45D357490}">
          <x15:cacheHierarchy aggregatedColumn="82"/>
        </ext>
      </extLst>
    </cacheHierarchy>
    <cacheHierarchy uniqueName="[Measures].[Count of Other]" caption="Count of Other" measure="1" displayFolder="" measureGroup="Range 1" count="0" hidden="1">
      <extLst>
        <ext xmlns:x15="http://schemas.microsoft.com/office/spreadsheetml/2010/11/main" uri="{B97F6D7D-B522-45F9-BDA1-12C45D357490}">
          <x15:cacheHierarchy aggregatedColumn="84"/>
        </ext>
      </extLst>
    </cacheHierarchy>
    <cacheHierarchy uniqueName="[Measures].[Count of Offerings?]" caption="Count of Offerings?" measure="1" displayFolder="" measureGroup="Range 1" count="0" hidden="1">
      <extLst>
        <ext xmlns:x15="http://schemas.microsoft.com/office/spreadsheetml/2010/11/main" uri="{B97F6D7D-B522-45F9-BDA1-12C45D357490}">
          <x15:cacheHierarchy aggregatedColumn="72"/>
        </ext>
      </extLst>
    </cacheHierarchy>
    <cacheHierarchy uniqueName="[Measures].[Count of Individual 2]" caption="Count of Individual 2" measure="1" displayFolder="" measureGroup="Range 1" count="0" hidden="1">
      <extLst>
        <ext xmlns:x15="http://schemas.microsoft.com/office/spreadsheetml/2010/11/main" uri="{B97F6D7D-B522-45F9-BDA1-12C45D357490}">
          <x15:cacheHierarchy aggregatedColumn="64"/>
        </ext>
      </extLst>
    </cacheHierarchy>
  </cacheHierarchies>
  <kpis count="0"/>
  <dimensions count="3">
    <dimension measure="1" name="Measures" uniqueName="[Measures]" caption="Measures"/>
    <dimension name="Range" uniqueName="[Range]" caption="Range"/>
    <dimension name="Range 1" uniqueName="[Range 1]" caption="Range 1"/>
  </dimensions>
  <measureGroups count="2">
    <measureGroup name="Range" caption="Range"/>
    <measureGroup name="Range 1" caption="Range 1"/>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5">
  <r>
    <s v="C1P7E1"/>
    <x v="0"/>
    <x v="0"/>
    <s v="Individual 1"/>
    <s v="Northeast"/>
    <s v="Staircase connecting Platforms 7 and 8 "/>
    <s v="Construction"/>
    <x v="0"/>
    <s v="None"/>
    <s v="Yes"/>
    <s v="Individual"/>
    <s v="No"/>
    <s v="None"/>
    <n v="0"/>
    <n v="0"/>
    <n v="0"/>
    <n v="0"/>
    <n v="0"/>
    <x v="0"/>
    <n v="0"/>
    <s v="No"/>
    <s v="No"/>
    <s v="No"/>
    <s v="No"/>
    <n v="0"/>
    <s v="Tequila II-III "/>
    <x v="0"/>
    <s v="Stage 5"/>
    <s v="Secondary"/>
    <s v="Adolescent"/>
    <s v="10-17y"/>
    <s v="Indeterminate"/>
    <x v="0"/>
    <s v="No"/>
    <s v="No"/>
    <s v="No"/>
    <s v="No"/>
    <s v="No"/>
    <s v="No"/>
    <s v="No"/>
    <s v="Yes"/>
    <s v="Oblique Fracture"/>
    <s v="Teeth, upper limb, lower limb"/>
    <n v="0"/>
    <n v="1"/>
    <n v="0"/>
    <n v="0"/>
    <n v="1"/>
    <n v="0"/>
    <n v="0"/>
    <n v="1"/>
    <n v="0"/>
    <n v="1"/>
    <s v="Yes"/>
    <s v="No"/>
    <s v="Yes"/>
    <s v="Yes"/>
    <s v="Full Calcine"/>
    <s v="No"/>
    <s v="Yes"/>
    <s v="Stature 155 cm; bundle"/>
  </r>
  <r>
    <s v="C2P7"/>
    <x v="0"/>
    <x v="1"/>
    <s v="Concentrations A, B &amp; C "/>
    <s v="West"/>
    <s v="Platform 7 west wall"/>
    <s v="Construction"/>
    <x v="0"/>
    <s v="None"/>
    <s v="Yes"/>
    <s v="Individual"/>
    <s v="No"/>
    <s v="None"/>
    <n v="0"/>
    <n v="0"/>
    <n v="0"/>
    <n v="0"/>
    <n v="0"/>
    <x v="0"/>
    <n v="0"/>
    <s v="No"/>
    <s v="No"/>
    <s v="No"/>
    <s v="No"/>
    <n v="0"/>
    <s v="Tequila II-IV"/>
    <x v="0"/>
    <s v="Stage 5"/>
    <s v="Secondary"/>
    <s v="Infant"/>
    <s v="Perinatal"/>
    <s v="Young"/>
    <x v="1"/>
    <s v="Thickened cranium"/>
    <s v="No"/>
    <s v="No"/>
    <s v="No"/>
    <s v="No"/>
    <s v="Anemia"/>
    <s v="No"/>
    <s v="No"/>
    <s v="No"/>
    <s v="Skull, Lower Limb, Long Bone"/>
    <n v="1"/>
    <n v="0"/>
    <n v="0"/>
    <n v="0"/>
    <n v="0"/>
    <n v="0"/>
    <n v="0"/>
    <n v="1"/>
    <n v="0"/>
    <n v="1"/>
    <s v="No"/>
    <s v="No"/>
    <s v="No"/>
    <s v="Yes"/>
    <s v="Full Char to Calcine"/>
    <s v="No"/>
    <s v="No"/>
    <s v="Possible pot polish"/>
  </r>
  <r>
    <s v="C3E1"/>
    <x v="0"/>
    <x v="2"/>
    <s v="Individual 1"/>
    <s v="Southwest"/>
    <s v="Beneath floor of Platform 1 of Exterior Plaza"/>
    <s v="Below"/>
    <x v="1"/>
    <s v="Natural Floor"/>
    <s v="No"/>
    <s v="Individual"/>
    <s v="Yes"/>
    <s v="Two ceramic vessels, shell beads, small animal bone"/>
    <n v="2"/>
    <n v="0"/>
    <n v="0"/>
    <n v="0"/>
    <n v="1"/>
    <x v="1"/>
    <n v="1"/>
    <s v="Small Mammal"/>
    <s v="No"/>
    <s v="No"/>
    <s v="No"/>
    <n v="4"/>
    <s v="Tequila II-IV"/>
    <x v="0"/>
    <s v="Stage 3"/>
    <s v="Primary?"/>
    <s v="Older Child"/>
    <s v="6-10y"/>
    <s v="Young"/>
    <x v="0"/>
    <s v="No"/>
    <s v="No"/>
    <s v="No"/>
    <s v="No"/>
    <s v="No"/>
    <s v="No"/>
    <s v="No"/>
    <s v="Yes"/>
    <s v="Oblique Fracture"/>
    <s v="Skull, teeth, upper limb, upper extremities, long bones"/>
    <n v="1"/>
    <n v="1"/>
    <n v="0"/>
    <n v="0"/>
    <n v="1"/>
    <n v="1"/>
    <n v="0"/>
    <n v="0"/>
    <n v="0"/>
    <n v="1"/>
    <s v="No"/>
    <s v="No"/>
    <s v="Yes"/>
    <s v="Yes"/>
    <s v="Extremities Ashy"/>
    <s v="Yellow pigment"/>
    <s v="Yes"/>
    <s v="Lying extended on back; Yellow pigment?; top of skull caved in; Betancourt stature estimate 1.25m"/>
  </r>
  <r>
    <s v="C3E2IA"/>
    <x v="0"/>
    <x v="3"/>
    <s v="Individual A"/>
    <s v="Southwest"/>
    <s v="Platform 1 of Exterior Plaza"/>
    <s v="Near"/>
    <x v="1"/>
    <s v="Natural Floor"/>
    <s v="Yes"/>
    <s v="Multiple"/>
    <s v="Yes"/>
    <s v="Two ceramic vessels, ceramic sherds, beads of shell, stone, and clay, small animal bone, obsidian nodules, wood charcoal"/>
    <n v="2"/>
    <n v="0"/>
    <n v="0"/>
    <n v="0"/>
    <n v="1"/>
    <x v="2"/>
    <n v="1"/>
    <s v="Small Mammal"/>
    <s v="No"/>
    <s v="Yes"/>
    <s v="No"/>
    <n v="4"/>
    <s v="Tequila II-IV"/>
    <x v="0"/>
    <s v="Stage 4"/>
    <s v="Primary"/>
    <s v="Middle Adult"/>
    <s v="None"/>
    <s v="Indeterminate"/>
    <x v="1"/>
    <s v="Acromegaly, Periostitis in feet, Bowed legs"/>
    <s v="Acromegaly"/>
    <s v="Periostitis "/>
    <s v="No"/>
    <s v="No"/>
    <s v="No"/>
    <s v="No"/>
    <s v="Yes"/>
    <s v="Oblique fracture, cross-shaped leg fracture, pot polish, bites, cuts"/>
    <s v="Skull, Teeth, Torso, Upper Extremities, Lower Limbs, Lower Extremities"/>
    <n v="1"/>
    <n v="1"/>
    <n v="0"/>
    <n v="1"/>
    <n v="0"/>
    <n v="1"/>
    <n v="0"/>
    <n v="1"/>
    <n v="1"/>
    <n v="1"/>
    <s v="Yes"/>
    <s v="No"/>
    <s v="Yes"/>
    <s v="Yes"/>
    <s v="Legs Color Change"/>
    <s v="Obsidian nodules, red pigment (1)"/>
    <s v="No"/>
    <s v="Scatter of bones, feet to east; Possible cannibalism; ; Betancourt stature estimate 1.70 m, mine 175cm"/>
  </r>
  <r>
    <s v="C3EPE2IB"/>
    <x v="0"/>
    <x v="3"/>
    <s v="Individual B"/>
    <s v="Southwest"/>
    <s v="&quot;&quot;"/>
    <s v="&quot;&quot;"/>
    <x v="2"/>
    <s v="&quot;&quot;"/>
    <s v="&quot;&quot;"/>
    <s v="Multiple"/>
    <s v="&quot;'"/>
    <s v="&quot;&quot;"/>
    <s v="&quot;&quot;"/>
    <s v="&quot;&quot;"/>
    <s v="&quot;&quot;"/>
    <s v="&quot;&quot;"/>
    <s v="&quot;&quot;"/>
    <x v="3"/>
    <s v="&quot;&quot;"/>
    <s v="&quot;&quot;"/>
    <s v="&quot;&quot;"/>
    <s v="&quot;&quot;"/>
    <s v="&quot;&quot;"/>
    <s v="&quot;&quot;"/>
    <s v="&quot;&quot;"/>
    <x v="0"/>
    <s v="Stage 3"/>
    <s v="Primary"/>
    <s v="Adolescent"/>
    <s v="15y"/>
    <s v="Female"/>
    <x v="1"/>
    <s v="Cervical fusion, pectus excavatum, limb hypoplasia with bowing, fracture of distal right radius, Harris line on ulna shaft, enamel hypoplasias, uneven tooth wear "/>
    <s v="Poland Syndrome, Connective Tissue Disorder, or X-Linked Hypophosphatemic Rickets"/>
    <s v="No"/>
    <s v="Enamel hypoplasia"/>
    <s v="Growth Stress, Arm Fracture"/>
    <s v="Rickets"/>
    <s v="No"/>
    <s v="Yes"/>
    <s v="Oblique fracture, pot polish, bites, cuts"/>
    <s v="Teeth, Spine, Thorax, Upper Limbs, Upper Extremities, Lower Limbs, Lower Extremities"/>
    <n v="0"/>
    <n v="1"/>
    <n v="1"/>
    <n v="1"/>
    <n v="1"/>
    <n v="1"/>
    <n v="0"/>
    <n v="1"/>
    <n v="1"/>
    <n v="1"/>
    <s v="No"/>
    <s v="Yes"/>
    <s v="Yes"/>
    <s v="Yes"/>
    <s v="Full Color Change to Calcine"/>
    <s v="&quot;&quot;"/>
    <s v="Yes"/>
    <s v="Possible cannibalism; ; Betancourt stature estimate 1.51 m, mine 150cm"/>
  </r>
  <r>
    <s v="C3E2IC (x2)"/>
    <x v="0"/>
    <x v="3"/>
    <s v="Individual C1"/>
    <s v="Southwest"/>
    <s v="&quot;&quot;"/>
    <s v="&quot;&quot;"/>
    <x v="2"/>
    <s v="&quot;&quot;"/>
    <s v="&quot;&quot;"/>
    <s v="Multiple"/>
    <s v="&quot;&quot;"/>
    <s v="&quot;&quot;"/>
    <s v="&quot;&quot;"/>
    <s v="&quot;&quot;"/>
    <s v="&quot;&quot;"/>
    <s v="&quot;&quot;"/>
    <s v="&quot;&quot;"/>
    <x v="3"/>
    <s v="&quot;&quot;"/>
    <s v="&quot;&quot;"/>
    <s v="&quot;&quot;"/>
    <s v="&quot;&quot;"/>
    <s v="&quot;&quot;"/>
    <s v="&quot;&quot;"/>
    <s v="&quot;&quot;"/>
    <x v="0"/>
    <s v="Stage 2"/>
    <s v="Primary"/>
    <s v="Older Child"/>
    <s v="8y"/>
    <s v="Young"/>
    <x v="0"/>
    <s v="No"/>
    <s v="No"/>
    <s v="No"/>
    <s v="No"/>
    <s v="No"/>
    <s v="No"/>
    <s v="No"/>
    <s v="Yes"/>
    <s v="Oblique fracture, pot polish, bites, cuts"/>
    <s v="Upper Extremities, Lower Extremities, Commingled Skull, Commingled Teeth, Commingled Spine, Commingled Torso, Commingled Upper Limb, Commingled Pelvis, Commingled Lower Limb"/>
    <n v="0.5"/>
    <n v="0.5"/>
    <n v="0.5"/>
    <n v="0.5"/>
    <n v="0.5"/>
    <n v="1"/>
    <n v="0.5"/>
    <n v="0.5"/>
    <n v="1"/>
    <n v="0.5"/>
    <s v="Yes"/>
    <s v="Yes"/>
    <s v="Yes"/>
    <s v="Yes"/>
    <s v="Full Color Change to Calcine"/>
    <s v="&quot;&quot;"/>
    <s v="No"/>
    <s v="Possible cannibalism; my stature estimate 140cm; red pigment"/>
  </r>
  <r>
    <s v="C3E2IC (x2)"/>
    <x v="0"/>
    <x v="3"/>
    <s v="Individual C2"/>
    <s v="Southwest"/>
    <s v="&quot;&quot;"/>
    <s v="&quot;&quot;"/>
    <x v="2"/>
    <s v="&quot;&quot;"/>
    <s v="&quot;&quot;"/>
    <s v="Multiple"/>
    <s v="&quot;&quot;"/>
    <s v="&quot;&quot;"/>
    <s v="&quot;&quot;"/>
    <s v="&quot;&quot;"/>
    <s v="&quot;&quot;"/>
    <s v="&quot;&quot;"/>
    <s v="&quot;&quot;"/>
    <x v="3"/>
    <s v="&quot;&quot;"/>
    <s v="&quot;&quot;"/>
    <s v="&quot;&quot;"/>
    <s v="&quot;&quot;"/>
    <s v="&quot;&quot;"/>
    <s v="&quot;&quot;"/>
    <s v="&quot;&quot;"/>
    <x v="0"/>
    <s v="Stage 2"/>
    <s v="Primary"/>
    <s v="Young Child"/>
    <s v="4y"/>
    <s v="Young"/>
    <x v="0"/>
    <s v="No"/>
    <s v="No"/>
    <s v="No"/>
    <s v="No"/>
    <s v="No"/>
    <s v="No"/>
    <s v="No"/>
    <s v="Yes"/>
    <s v="Oblique fracture, pot polish, bites, cuts"/>
    <s v="Upper Extremities, Lower Extremities, Commingled Skull, Commingled Teeth, Commingled Spine, Commingled Torso, Commingled Upper Limb, Commingled Pelvis, Commingled Lower Limb"/>
    <n v="0.5"/>
    <n v="0.5"/>
    <n v="0.5"/>
    <n v="0.5"/>
    <n v="0.5"/>
    <n v="1"/>
    <n v="0.5"/>
    <n v="0.5"/>
    <n v="1"/>
    <n v="0.5"/>
    <s v="Yes"/>
    <s v="Yes"/>
    <s v="Yes"/>
    <s v="Yes"/>
    <s v="Full Color Change to Calcine"/>
    <s v="&quot;&quot; "/>
    <s v="No"/>
    <s v="Possible cannibalism"/>
  </r>
  <r>
    <s v="C3E2ID"/>
    <x v="0"/>
    <x v="3"/>
    <s v="Individual D"/>
    <s v="Southwest"/>
    <s v="&quot;&quot;"/>
    <s v="&quot;&quot;"/>
    <x v="2"/>
    <s v="&quot;&quot;"/>
    <s v="&quot;&quot;"/>
    <s v="Multiple"/>
    <s v="&quot;&quot;"/>
    <s v="&quot;&quot;"/>
    <s v="&quot;&quot;"/>
    <s v="&quot;&quot;"/>
    <s v="&quot;&quot;"/>
    <s v="&quot;&quot;"/>
    <s v="&quot;&quot;"/>
    <x v="3"/>
    <s v="&quot;&quot;"/>
    <s v="&quot;&quot;"/>
    <s v="&quot;&quot;"/>
    <s v="&quot;&quot;"/>
    <s v="&quot;&quot;"/>
    <s v="&quot;&quot;"/>
    <s v="&quot;&quot;"/>
    <x v="0"/>
    <s v="Stage 2"/>
    <s v="Primary"/>
    <s v="Older Child"/>
    <s v="8-13y"/>
    <s v="Young"/>
    <x v="1"/>
    <s v="Bowed left radius and ulna, break in left distal radius with associated cortical thickening of radius and ulna diaphyses"/>
    <s v="No"/>
    <s v="No"/>
    <s v="No"/>
    <s v="Arm Fracture"/>
    <s v="No"/>
    <s v="No"/>
    <s v="Yes"/>
    <s v="Oblique fracture, bites, cuts"/>
    <s v="Skull, Spine, Torso, Upper Limbs, Upper Extremities, Lower Limbs, Lower Extremities "/>
    <n v="1"/>
    <n v="0"/>
    <n v="1"/>
    <n v="1"/>
    <n v="1"/>
    <n v="1"/>
    <n v="0"/>
    <n v="1"/>
    <n v="1"/>
    <n v="1"/>
    <s v="Yes"/>
    <s v="No"/>
    <s v="Yes"/>
    <s v="Yes"/>
    <s v="Partial Color Change to Calcine"/>
    <s v="&quot;&quot;"/>
    <s v="No"/>
    <s v="Possible cannibalism; my stature estimate 155cm"/>
  </r>
  <r>
    <s v="C3E2IE"/>
    <x v="0"/>
    <x v="3"/>
    <s v="Individual E"/>
    <s v="Southwest"/>
    <s v="&quot;&quot;"/>
    <s v="&quot;&quot;"/>
    <x v="2"/>
    <s v="&quot;&quot;"/>
    <s v="&quot;&quot;"/>
    <s v="Multiple"/>
    <s v="&quot;&quot;"/>
    <s v="&quot;&quot;"/>
    <s v="&quot;&quot;"/>
    <s v="&quot;&quot;"/>
    <s v="&quot;&quot;"/>
    <s v="&quot;&quot;"/>
    <s v="&quot;&quot;"/>
    <x v="3"/>
    <s v="&quot;&quot;"/>
    <s v="&quot;&quot;"/>
    <s v="&quot;&quot;"/>
    <s v="&quot;&quot;"/>
    <s v="&quot;&quot;"/>
    <s v="&quot;&quot;"/>
    <s v="&quot;&quot;"/>
    <x v="0"/>
    <s v="Stage 1"/>
    <s v="Primary"/>
    <s v="Infant"/>
    <s v="6-9mo"/>
    <s v="Young"/>
    <x v="0"/>
    <s v="No"/>
    <s v="No"/>
    <s v="No"/>
    <s v="No"/>
    <s v="No"/>
    <s v="No"/>
    <s v="No"/>
    <s v="Yes"/>
    <s v="Oblique Fracture"/>
    <s v="Skull, Teeth, Spine, Thorax, Upper Limb, Pelvis, Lower Limb, Extremities"/>
    <n v="1"/>
    <n v="1"/>
    <n v="1"/>
    <n v="1"/>
    <n v="1"/>
    <n v="1"/>
    <n v="1"/>
    <n v="1"/>
    <n v="1"/>
    <n v="1"/>
    <s v="Yes "/>
    <s v="No"/>
    <s v="Yes"/>
    <s v="Yes"/>
    <s v="Partial Char to Calcine"/>
    <s v="&quot;&quot;"/>
    <s v="No"/>
    <s v="My stature estimate 65 cm"/>
  </r>
  <r>
    <s v="C3E3A"/>
    <x v="0"/>
    <x v="4"/>
    <s v="Individual A"/>
    <s v="Southwest"/>
    <s v="Platform 1 of Exterior Plaza"/>
    <s v="Near"/>
    <x v="1"/>
    <s v="Natural Floor"/>
    <s v="Yes"/>
    <s v="Multiple"/>
    <s v="Yes"/>
    <s v="Green and red flaky substance "/>
    <s v="&quot;&quot;"/>
    <s v="&quot;&quot;"/>
    <s v="&quot;&quot;"/>
    <s v="&quot;&quot;"/>
    <s v="&quot;&quot;"/>
    <x v="3"/>
    <s v="&quot;&quot;"/>
    <s v="&quot;&quot;"/>
    <s v="&quot;&quot;"/>
    <s v="&quot;&quot;"/>
    <s v="&quot;&quot;"/>
    <s v="&quot;&quot;"/>
    <s v="Tequila III"/>
    <x v="0"/>
    <s v="Stage 1"/>
    <s v="Primary"/>
    <s v="Middle Adult"/>
    <s v="45-50y"/>
    <s v="Female"/>
    <x v="1"/>
    <s v="dolichocephaly with possible cranial modification, porotic hyperostosis, cranial diploic expansion, micrognathia, molar agenesis, uneven wear of the upper teeth and heavy wear of the bottom teeth, calque deposits along the gum lines, osteoporosis in the mandible and post-cranial remains, slight bowing of the humerus and femur, a Harris line on the fibula, thick ulna"/>
    <s v="Micrognathism and molar agenesis"/>
    <s v="No"/>
    <s v="Osteoporosis"/>
    <s v="Growth stress, rib fracture"/>
    <s v="Anemia, Rickets, &amp; Carbs"/>
    <s v="Cranial Modification"/>
    <s v="Yes"/>
    <s v="Bites"/>
    <s v="Skull, Teeth, Spine, Torso, Upper Limbs, Upper Extremities, Pelvis, Lower Limbs, Lower Extremities"/>
    <n v="1"/>
    <n v="1"/>
    <n v="1"/>
    <n v="1"/>
    <n v="1"/>
    <n v="1"/>
    <n v="1"/>
    <n v="1"/>
    <n v="1"/>
    <n v="1"/>
    <s v="Yes"/>
    <s v="No"/>
    <s v="Yes"/>
    <s v="Yes"/>
    <s v="Long bone clouding"/>
    <s v="Green and red flaky material"/>
    <s v="Yes"/>
    <s v="Commingled burial; sample taken from right femur for paleodiet analysis by Aitor Brito Mayor; possible cannibalism (curved tooth marks, scalloped bite marks on right ulna); round cranial fragment; possible cranial deformation; possible sunbleaching; Betancourt stature estimate 1.53m"/>
  </r>
  <r>
    <s v="C3E3B"/>
    <x v="0"/>
    <x v="4"/>
    <s v="Individual B"/>
    <s v="Southwest"/>
    <s v="&quot;&quot;"/>
    <s v="&quot;&quot;"/>
    <x v="2"/>
    <s v="&quot;&quot;"/>
    <s v="&quot;&quot;"/>
    <s v="Multiple"/>
    <s v="&quot;&quot;"/>
    <s v="Marine shell necklace, 2 turtle shells, 2 ceramic vessels, green and red flaky substance, 6 ceramic beads, 3 shell beads, 1 anthropomorphic shell pendant "/>
    <n v="2"/>
    <n v="0"/>
    <n v="0"/>
    <s v="No"/>
    <n v="1"/>
    <x v="4"/>
    <n v="1"/>
    <s v="2 Turtle shells"/>
    <s v="No"/>
    <s v="Yes"/>
    <s v="No"/>
    <n v="5"/>
    <s v="Tequila III"/>
    <x v="0"/>
    <s v="Stage 2"/>
    <s v="Primary"/>
    <s v="Older Child"/>
    <s v="8-10y"/>
    <s v="Young"/>
    <x v="0"/>
    <s v="No"/>
    <s v="No"/>
    <s v="No"/>
    <s v="No"/>
    <s v="No"/>
    <s v="No"/>
    <s v="No"/>
    <s v="Yes"/>
    <s v="Cuts"/>
    <s v="Skull, Spine, Torso, Upper Limbs,Pelvis, Lower Limbs, Lower Extremities"/>
    <n v="1"/>
    <n v="0"/>
    <n v="1"/>
    <n v="1"/>
    <n v="1"/>
    <n v="0"/>
    <n v="1"/>
    <n v="1"/>
    <n v="1"/>
    <n v="1"/>
    <s v="Yes"/>
    <s v="No"/>
    <s v="Yes"/>
    <s v="Yes"/>
    <s v="Clouding to calcine"/>
    <s v="&quot;&quot;"/>
    <s v="Yes"/>
    <s v="Commingled burial; Betancourt stature estimate 1.10m"/>
  </r>
  <r>
    <s v="C3E3C1"/>
    <x v="0"/>
    <x v="4"/>
    <s v="Individual C1"/>
    <s v="Southwest"/>
    <s v="&quot;&quot;"/>
    <s v="&quot;&quot;"/>
    <x v="2"/>
    <s v="&quot;&quot;"/>
    <s v="&quot;&quot;"/>
    <s v="Multiple"/>
    <s v="&quot;&quot;"/>
    <s v="&quot;&quot;"/>
    <s v="&quot;&quot;"/>
    <s v="&quot;&quot;"/>
    <s v="&quot;&quot;"/>
    <s v="&quot;&quot;"/>
    <s v="&quot;&quot;"/>
    <x v="3"/>
    <s v="&quot;&quot;"/>
    <s v="&quot;&quot;"/>
    <s v="&quot;&quot;"/>
    <s v="&quot;&quot;"/>
    <s v="&quot;&quot;"/>
    <s v="&quot;&quot;"/>
    <s v="Tequila III"/>
    <x v="0"/>
    <s v="Stage 2"/>
    <s v="Primary"/>
    <s v="Young Child"/>
    <s v="3-4y"/>
    <s v="Young"/>
    <x v="1"/>
    <s v="Porotic hyperostosis, healed rib breaks"/>
    <s v="No"/>
    <s v="No"/>
    <s v="No"/>
    <s v="Rib fracture"/>
    <s v="Anemia"/>
    <s v="No"/>
    <s v="Yes"/>
    <s v="Cuts, bites, oblique fracture"/>
    <s v="Skull, Teeth, Spine, Torso, Upper Limbs, Upper Extremities, Pelvis, Lower Limbs, Lower Extremities (commingled)"/>
    <n v="1"/>
    <n v="1"/>
    <n v="1"/>
    <n v="1"/>
    <n v="1"/>
    <n v="1"/>
    <n v="1"/>
    <n v="1"/>
    <n v="1"/>
    <n v="1"/>
    <s v="Yes"/>
    <s v="No"/>
    <s v="Yes"/>
    <s v="Yes"/>
    <s v="Clouding to calcine"/>
    <s v="&quot;&quot;"/>
    <s v="Yes"/>
    <s v="Commingled burial; possible cannibalism"/>
  </r>
  <r>
    <s v="C3E3C2"/>
    <x v="0"/>
    <x v="4"/>
    <s v="Individual C2"/>
    <s v="Southwest"/>
    <s v="&quot;&quot;"/>
    <s v="&quot;&quot;"/>
    <x v="2"/>
    <s v="&quot;&quot;"/>
    <s v="&quot;&quot;"/>
    <s v="Multiple"/>
    <s v="&quot;&quot;"/>
    <s v="&quot;&quot;"/>
    <s v="&quot;&quot;"/>
    <s v="&quot;&quot;"/>
    <s v="&quot;&quot;"/>
    <s v="&quot;&quot;"/>
    <s v="&quot;&quot;"/>
    <x v="3"/>
    <s v="&quot;&quot;"/>
    <s v="&quot;&quot;"/>
    <s v="&quot;&quot;"/>
    <s v="&quot;&quot;"/>
    <s v="&quot;&quot;"/>
    <s v="&quot;&quot;"/>
    <s v="Tequila III"/>
    <x v="0"/>
    <s v="Stage 2"/>
    <s v="Primary"/>
    <s v="Young Child"/>
    <s v="2y"/>
    <s v="Young"/>
    <x v="0"/>
    <s v="No"/>
    <s v="No"/>
    <s v="No"/>
    <s v="No"/>
    <s v="No"/>
    <s v="No"/>
    <s v="No"/>
    <s v="Yes"/>
    <s v="Cuts, bites, oblique fracture"/>
    <s v="Skull, Teeth, Spine, Torso, Upper Limbs, Upper Extremities, Pelvis, Lower Limbs, Lower Extremities (commingled)"/>
    <n v="1"/>
    <n v="1"/>
    <n v="1"/>
    <n v="1"/>
    <n v="1"/>
    <n v="1"/>
    <n v="1"/>
    <n v="1"/>
    <n v="1"/>
    <n v="1"/>
    <s v="Yes"/>
    <s v="No"/>
    <s v="Yes"/>
    <s v="Yes"/>
    <s v="Clouding to  calcine"/>
    <s v="&quot;&quot;"/>
    <s v="Yes"/>
    <s v="Commingled burial"/>
  </r>
  <r>
    <s v="C3E3C3"/>
    <x v="0"/>
    <x v="4"/>
    <s v="Individual C3"/>
    <s v="Southwest"/>
    <s v="&quot;&quot;"/>
    <s v="&quot;&quot;"/>
    <x v="2"/>
    <s v="&quot;&quot;"/>
    <s v="&quot;&quot;"/>
    <s v="Multiple"/>
    <s v="&quot;&quot;"/>
    <s v="&quot;&quot;"/>
    <s v="&quot;&quot;"/>
    <s v="&quot;&quot;"/>
    <s v="&quot;&quot;"/>
    <s v="&quot;&quot;"/>
    <s v="&quot;&quot;"/>
    <x v="3"/>
    <s v="&quot;&quot;"/>
    <s v="&quot;&quot;"/>
    <s v="&quot;&quot;"/>
    <s v="&quot;&quot;"/>
    <s v="&quot;&quot;"/>
    <s v="&quot;&quot;"/>
    <s v="Tequila III"/>
    <x v="0"/>
    <s v="Stage 2"/>
    <s v="Primary"/>
    <s v="Infant"/>
    <s v="Perinatal"/>
    <s v="Young"/>
    <x v="0"/>
    <s v="No"/>
    <s v="No"/>
    <s v="No"/>
    <s v="No"/>
    <s v="No"/>
    <s v="No"/>
    <s v="No"/>
    <s v="No"/>
    <s v="No"/>
    <s v="Skull, Teeth, Spine, Torso, Upper Limbs, Upper Extremities, Pelvis, Lower Limbs, Lower Extremities (commingled)"/>
    <n v="1"/>
    <n v="1"/>
    <n v="1"/>
    <n v="1"/>
    <n v="1"/>
    <n v="1"/>
    <n v="1"/>
    <n v="1"/>
    <n v="1"/>
    <n v="1"/>
    <s v="Yes"/>
    <s v="No"/>
    <s v="Yes"/>
    <s v="Yes"/>
    <s v="Clouding to calcine"/>
    <s v="&quot;&quot;"/>
    <s v="Yes"/>
    <s v="Commingled burial"/>
  </r>
  <r>
    <s v="C6T1"/>
    <x v="0"/>
    <x v="5"/>
    <s v="Individual 1"/>
    <s v="North"/>
    <s v="Central Mound"/>
    <s v="Construction"/>
    <x v="3"/>
    <s v="Natural Floor"/>
    <s v="Yes"/>
    <s v="Individual"/>
    <s v="Yes"/>
    <s v="Three ceramic vessels, two slate necklaces with ceramic anthropomorphic pendants, basalt mano, metate, and hammerstone, red pigment"/>
    <n v="3"/>
    <n v="0"/>
    <n v="0"/>
    <n v="3"/>
    <n v="2"/>
    <x v="5"/>
    <n v="0"/>
    <s v="No"/>
    <s v="No"/>
    <s v="No"/>
    <s v="No"/>
    <n v="8"/>
    <s v="Tequila II-IV"/>
    <x v="0"/>
    <s v="Stage 5"/>
    <s v="Secondary"/>
    <s v="Young Adult"/>
    <s v="No"/>
    <s v="Indeterminate"/>
    <x v="0"/>
    <s v="No"/>
    <s v="No"/>
    <s v="No"/>
    <s v="No"/>
    <s v="No"/>
    <s v="No"/>
    <s v="No"/>
    <s v="No"/>
    <s v="No"/>
    <s v="Skull, teeth, spine, thorax, upper limb, pelvis, lower limb"/>
    <n v="1"/>
    <n v="1"/>
    <n v="1"/>
    <n v="1"/>
    <n v="1"/>
    <n v="0"/>
    <n v="1"/>
    <n v="1"/>
    <n v="0"/>
    <n v="1"/>
    <s v="Yes"/>
    <s v="No"/>
    <s v="No"/>
    <s v="No"/>
    <s v="NA"/>
    <s v="Red pigment"/>
    <s v="No"/>
    <s v="45 degree orientation"/>
  </r>
  <r>
    <s v="C6T2"/>
    <x v="0"/>
    <x v="6"/>
    <s v="Individual 1"/>
    <s v="East"/>
    <s v="Central Mound"/>
    <s v="Construction"/>
    <x v="3"/>
    <s v="Natural Floor"/>
    <s v="Yes"/>
    <s v="Individual"/>
    <s v="Yes"/>
    <s v="Six ceramic vessels, one ceramic figure, two conch shell bracelets, pollen stains, basalt metate, intrusive Huistla, intrusive ceramic sherds, intrusive sand, charcoal, red pigment "/>
    <n v="6"/>
    <n v="1"/>
    <n v="0"/>
    <n v="1"/>
    <n v="2"/>
    <x v="1"/>
    <n v="0"/>
    <s v="No"/>
    <s v="No"/>
    <s v="Yes"/>
    <s v="No"/>
    <n v="10"/>
    <s v="Tequila II-IV (vessels), Tequila II (figure), Atemajac II (Huistla)"/>
    <x v="0"/>
    <s v="Stage 4"/>
    <s v="Secondary"/>
    <s v="Young Adult"/>
    <s v="15-25y"/>
    <s v="Indeterminate"/>
    <x v="1"/>
    <s v="Thin and angulated left radius"/>
    <s v="No"/>
    <s v="No"/>
    <s v="No"/>
    <s v="Arm Fracture"/>
    <s v="No"/>
    <s v="No"/>
    <s v="No"/>
    <s v="No"/>
    <s v="Skull, teeth, spine, thorax, upper limbs, upper extremities, lower limbs, lower extremities"/>
    <n v="1"/>
    <n v="1"/>
    <n v="1"/>
    <n v="1"/>
    <n v="1"/>
    <n v="1"/>
    <n v="0"/>
    <n v="1"/>
    <n v="1"/>
    <n v="1"/>
    <s v="Yes"/>
    <s v="No"/>
    <s v="Yes"/>
    <s v="Yes"/>
    <s v="Skull and Long Bone Clouding to Calcine"/>
    <s v="Red pigment, pollen, possible burnt offering, floor spread with loose wet earth"/>
    <s v="Yes"/>
    <s v="East-west axis; Reopened with additional offering in Postclassic"/>
  </r>
  <r>
    <s v="C6T3"/>
    <x v="0"/>
    <x v="7"/>
    <s v="Individual 1"/>
    <s v="South"/>
    <s v="Central Mound"/>
    <s v="Construction"/>
    <x v="3"/>
    <s v="Stone Lined"/>
    <s v="Yes"/>
    <s v="Individual"/>
    <s v="No"/>
    <s v="None"/>
    <n v="0"/>
    <n v="0"/>
    <n v="0"/>
    <n v="0"/>
    <n v="0"/>
    <x v="0"/>
    <n v="0"/>
    <s v="No"/>
    <s v="No"/>
    <s v="No"/>
    <s v="No"/>
    <n v="0"/>
    <s v="Tequila II-IV"/>
    <x v="0"/>
    <s v="Stage 5"/>
    <s v="Secondary?"/>
    <s v="Older Child"/>
    <s v="7-17y, Infant Tooth (0-2y)"/>
    <s v="Young"/>
    <x v="0"/>
    <s v="No "/>
    <s v="No"/>
    <s v="No"/>
    <s v="No"/>
    <s v="No"/>
    <s v="No"/>
    <s v="No"/>
    <s v="Yes"/>
    <s v="Oblique fracture, cuts"/>
    <s v="Skull, teeth, upper limbs, upper extremities, lower limbs, lower extremities"/>
    <n v="1"/>
    <n v="1"/>
    <n v="0"/>
    <n v="0"/>
    <n v="1"/>
    <n v="1"/>
    <n v="0"/>
    <n v="1"/>
    <n v="1"/>
    <n v="1"/>
    <s v="Yes"/>
    <s v="No"/>
    <s v="Yes"/>
    <s v="No"/>
    <s v="NA"/>
    <s v="Red pigment"/>
    <s v="Yes"/>
    <s v="Stature 135+ cm; sun bleached femurs; additional tooth of two year old; Betancourt stature estimate 1.59m, my stature estimate 135+cm"/>
  </r>
  <r>
    <s v="C6T4"/>
    <x v="0"/>
    <x v="8"/>
    <s v="Individual 1"/>
    <s v="West"/>
    <s v="Central Mound"/>
    <s v="Construction"/>
    <x v="3"/>
    <s v="Slab Floor"/>
    <s v="Yes"/>
    <s v="Individual"/>
    <s v="Yes"/>
    <s v="One ceramic vessel, necklace of green stone beads and green obsidian pendants"/>
    <n v="1"/>
    <n v="0"/>
    <n v="0"/>
    <n v="0"/>
    <n v="1"/>
    <x v="6"/>
    <n v="0"/>
    <s v="No"/>
    <s v="No"/>
    <s v="No"/>
    <s v="No"/>
    <n v="2"/>
    <s v="Tequila II-III"/>
    <x v="0"/>
    <s v="Stage 5"/>
    <s v="Secondary"/>
    <s v="Infant"/>
    <s v="9mo"/>
    <s v="Young"/>
    <x v="0"/>
    <s v="No"/>
    <s v="No"/>
    <s v="No"/>
    <s v="No"/>
    <s v="No"/>
    <s v="No"/>
    <s v="No"/>
    <s v="No"/>
    <s v="No"/>
    <s v="Skull, teeth"/>
    <n v="1"/>
    <n v="1"/>
    <n v="0"/>
    <n v="0"/>
    <n v="0"/>
    <n v="0"/>
    <n v="0"/>
    <n v="0"/>
    <n v="0"/>
    <n v="0"/>
    <s v="Yes"/>
    <s v="No"/>
    <s v="No"/>
    <s v="Yes"/>
    <s v="Long Bone Calcine"/>
    <s v="Red pigment"/>
    <s v="Yes"/>
    <s v="Skull and long bones on a north-south axis with the skull facing north"/>
  </r>
  <r>
    <s v="C6ECI1"/>
    <x v="0"/>
    <x v="9"/>
    <s v="Individual 1"/>
    <s v="Center"/>
    <s v="Central Mound"/>
    <s v="Construction"/>
    <x v="0"/>
    <s v="None"/>
    <s v="Yes"/>
    <s v="Multiple"/>
    <s v="No"/>
    <s v="None"/>
    <n v="0"/>
    <n v="0"/>
    <n v="0"/>
    <n v="0"/>
    <n v="0"/>
    <x v="0"/>
    <n v="0"/>
    <s v="No"/>
    <s v="No"/>
    <s v="No"/>
    <s v="No"/>
    <n v="0"/>
    <s v="Tequila II"/>
    <x v="0"/>
    <s v="Stage 5"/>
    <s v="Secondary"/>
    <s v="Middle Adult"/>
    <s v="40-60y"/>
    <s v="Female"/>
    <x v="1"/>
    <s v="Mild porotic hyperostosis"/>
    <s v="No"/>
    <s v="No"/>
    <s v="No"/>
    <s v="No"/>
    <s v="Anemia"/>
    <s v="No"/>
    <s v="No"/>
    <s v="No"/>
    <s v="Skull, Commingled Postcranial"/>
    <n v="1"/>
    <n v="0"/>
    <n v="0"/>
    <n v="2"/>
    <n v="3"/>
    <n v="1"/>
    <n v="2"/>
    <n v="3"/>
    <n v="1"/>
    <n v="3"/>
    <s v="Yes"/>
    <s v="Yes"/>
    <s v="No"/>
    <s v="No"/>
    <s v="NA"/>
    <s v="No"/>
    <s v="Yes"/>
    <m/>
  </r>
  <r>
    <s v="C6ECI2"/>
    <x v="0"/>
    <x v="9"/>
    <s v="Individual 2"/>
    <s v="Center"/>
    <s v="&quot;&quot;"/>
    <s v="&quot;&quot;"/>
    <x v="2"/>
    <s v="&quot;&quot;"/>
    <s v="&quot;&quot;"/>
    <s v="Multiple"/>
    <s v="&quot;&quot;"/>
    <s v="&quot;&quot;"/>
    <s v="&quot;&quot;"/>
    <s v="&quot;&quot;"/>
    <s v="&quot;&quot;"/>
    <s v="&quot;&quot;"/>
    <s v="&quot;&quot;"/>
    <x v="3"/>
    <s v="&quot;&quot;"/>
    <s v="&quot;&quot;"/>
    <s v="&quot;&quot;"/>
    <s v="&quot;&quot;"/>
    <s v="&quot;&quot;"/>
    <s v="&quot;&quot;"/>
    <s v="&quot;&quot;"/>
    <x v="0"/>
    <s v="Stage 5"/>
    <s v="Secondary"/>
    <s v="Late Adult"/>
    <s v="48-79y"/>
    <s v="Female"/>
    <x v="1"/>
    <s v="Mild porotic hyperostosis"/>
    <s v="No"/>
    <s v="No"/>
    <s v="No"/>
    <s v="No"/>
    <s v="Anemia"/>
    <s v="No"/>
    <s v="No"/>
    <s v="No"/>
    <s v="Skull, Teeth, Spine, Commingled Postcranial"/>
    <n v="1"/>
    <n v="1"/>
    <n v="1"/>
    <n v="0"/>
    <n v="0"/>
    <n v="0"/>
    <n v="0"/>
    <n v="0"/>
    <n v="0"/>
    <n v="0"/>
    <s v="Yes"/>
    <s v="Yes"/>
    <s v="Yes"/>
    <s v="No"/>
    <s v="NA"/>
    <s v="&quot;&quot;"/>
    <s v="Yes"/>
    <m/>
  </r>
  <r>
    <s v="C6ECI3"/>
    <x v="0"/>
    <x v="9"/>
    <s v="Individual 3"/>
    <s v="Center"/>
    <s v="&quot;&quot;"/>
    <s v="&quot;&quot;"/>
    <x v="2"/>
    <s v="&quot;&quot;"/>
    <s v="&quot;&quot;"/>
    <s v="Multiple"/>
    <s v="&quot;&quot;"/>
    <s v="&quot;&quot;"/>
    <s v="&quot;&quot;"/>
    <s v="&quot;&quot;"/>
    <s v="&quot;&quot;"/>
    <s v="&quot;&quot;"/>
    <s v="&quot;&quot;"/>
    <x v="3"/>
    <s v="&quot;&quot;"/>
    <s v="&quot;&quot;"/>
    <s v="&quot;&quot;"/>
    <s v="&quot;&quot;"/>
    <s v="&quot;&quot;"/>
    <s v="&quot;&quot;"/>
    <s v="&quot;&quot;"/>
    <x v="0"/>
    <s v="Stage 5"/>
    <s v="Secondary"/>
    <s v="Middle Adult"/>
    <s v="35-50y"/>
    <s v="Female"/>
    <x v="1"/>
    <s v="Carie, Dehiscence"/>
    <s v="No"/>
    <s v="No"/>
    <s v="No"/>
    <s v="No"/>
    <s v="Carbs"/>
    <s v="Dehiscence"/>
    <s v="No"/>
    <s v="No"/>
    <s v="Skull, Teeth, Commingled Postcranial"/>
    <n v="1"/>
    <n v="1"/>
    <n v="0"/>
    <n v="0"/>
    <n v="0"/>
    <n v="0"/>
    <n v="0"/>
    <n v="0"/>
    <n v="0"/>
    <n v="0"/>
    <s v="Yes"/>
    <s v="Yes"/>
    <s v="Yes"/>
    <s v="No"/>
    <s v="NA"/>
    <s v="&quot;&quot;"/>
    <s v="Yes"/>
    <m/>
  </r>
  <r>
    <s v="C6ECI4"/>
    <x v="0"/>
    <x v="9"/>
    <s v="Individual 4"/>
    <s v="Center"/>
    <s v="&quot;&quot;"/>
    <s v="&quot;&quot;"/>
    <x v="2"/>
    <s v="&quot;&quot;"/>
    <s v="&quot;&quot;"/>
    <s v="Multiple"/>
    <s v="&quot;&quot;"/>
    <s v="&quot;"/>
    <s v="&quot;&quot;"/>
    <s v="&quot;&quot;"/>
    <s v="&quot;&quot;"/>
    <s v="&quot;&quot;"/>
    <s v="&quot;&quot;"/>
    <x v="3"/>
    <s v="&quot;&quot;"/>
    <s v="&quot;&quot;"/>
    <s v="&quot;&quot;"/>
    <s v="&quot;&quot;"/>
    <s v="&quot;&quot;"/>
    <s v="&quot;&quot;"/>
    <s v="&quot;&quot;"/>
    <x v="0"/>
    <s v="Stage 5"/>
    <s v="Secondary"/>
    <s v="Subadult"/>
    <s v="None"/>
    <s v="Young"/>
    <x v="0"/>
    <s v="No"/>
    <s v="No"/>
    <s v="No"/>
    <s v="No"/>
    <s v="No"/>
    <s v="No"/>
    <s v="No"/>
    <s v="No"/>
    <s v="No"/>
    <s v="Skull, Commingled Postcranial"/>
    <n v="1"/>
    <n v="0"/>
    <n v="0"/>
    <n v="0"/>
    <n v="0"/>
    <n v="0"/>
    <n v="0"/>
    <n v="0"/>
    <n v="0"/>
    <n v="0"/>
    <s v="Yes"/>
    <s v="Yes"/>
    <s v="No"/>
    <s v="Yes"/>
    <s v="Skull Calcine"/>
    <s v="&quot;&quot;"/>
    <s v="Yes"/>
    <s v="Same as Individual 5?"/>
  </r>
  <r>
    <s v="C6ECI5"/>
    <x v="0"/>
    <x v="9"/>
    <s v="Individual 5"/>
    <s v="Center"/>
    <s v="&quot;&quot;"/>
    <s v="&quot;&quot;"/>
    <x v="2"/>
    <s v="&quot;&quot;"/>
    <s v="&quot;&quot;"/>
    <s v="Multiple"/>
    <s v="&quot;&quot;"/>
    <s v="&quot;&quot;"/>
    <s v="&quot;&quot;"/>
    <s v="&quot;&quot;"/>
    <s v="&quot;&quot;"/>
    <s v="&quot;&quot;"/>
    <s v="&quot;&quot;"/>
    <x v="3"/>
    <s v="&quot;&quot;"/>
    <s v="&quot;&quot;"/>
    <s v="&quot;&quot;"/>
    <s v="&quot;&quot;"/>
    <s v="&quot;&quot;"/>
    <s v="&quot;&quot;"/>
    <s v="&quot;&quot;"/>
    <x v="0"/>
    <s v="Stage 1"/>
    <s v="Secondary"/>
    <s v="Young Adult"/>
    <s v="17-25y"/>
    <s v="Female"/>
    <x v="0"/>
    <s v="No"/>
    <s v="No"/>
    <s v="No"/>
    <s v="No"/>
    <s v="No"/>
    <s v="No"/>
    <s v="No"/>
    <s v="No"/>
    <s v="No"/>
    <s v="Skull, Commingled Postcranial"/>
    <n v="1"/>
    <n v="0"/>
    <n v="0"/>
    <n v="0"/>
    <n v="0"/>
    <n v="0"/>
    <n v="0"/>
    <n v="0"/>
    <n v="0"/>
    <n v="0"/>
    <s v="No"/>
    <s v="Yes"/>
    <s v="No"/>
    <s v="No"/>
    <s v="NA"/>
    <s v="&quot;&quot;"/>
    <s v="Yes"/>
    <s v="Same as Individual 4?"/>
  </r>
  <r>
    <s v="C6ECI6"/>
    <x v="0"/>
    <x v="9"/>
    <s v="Individual 6"/>
    <s v="Center"/>
    <s v="&quot;&quot;"/>
    <s v="&quot;&quot;"/>
    <x v="2"/>
    <s v="&quot;&quot;"/>
    <s v="&quot;&quot;"/>
    <s v="Multiple"/>
    <s v="&quot;&quot;"/>
    <s v="&quot;&quot;"/>
    <s v="&quot;&quot;"/>
    <s v="&quot;&quot;"/>
    <s v="&quot;&quot;"/>
    <s v="&quot;&quot;"/>
    <s v="&quot;&quot;"/>
    <x v="3"/>
    <s v="&quot;&quot;"/>
    <s v="&quot;&quot;"/>
    <s v="&quot;&quot;"/>
    <s v="&quot;&quot;"/>
    <s v="&quot;&quot;"/>
    <s v="&quot;&quot;"/>
    <s v="&quot;&quot;"/>
    <x v="0"/>
    <s v="Stage 1"/>
    <s v="Secondary"/>
    <s v="Middle Adult"/>
    <s v="30-55y"/>
    <s v="Female"/>
    <x v="0"/>
    <s v="No"/>
    <s v="No"/>
    <s v="No"/>
    <s v="No"/>
    <s v="No"/>
    <s v="No"/>
    <s v="No"/>
    <s v="No"/>
    <s v="No"/>
    <s v="Skull, Teeth, Commingled Postcranial"/>
    <n v="1"/>
    <n v="1"/>
    <n v="0"/>
    <n v="0"/>
    <n v="0"/>
    <n v="0"/>
    <n v="0"/>
    <n v="0"/>
    <n v="0"/>
    <n v="0"/>
    <s v="Yes"/>
    <s v="Yes"/>
    <s v="Yes"/>
    <s v="Yes"/>
    <s v="Skull Char to Calcine"/>
    <s v="&quot;&quot;"/>
    <s v="Yes"/>
    <m/>
  </r>
  <r>
    <s v="C6ECI7"/>
    <x v="0"/>
    <x v="9"/>
    <s v="Individual 7"/>
    <s v="Center"/>
    <s v="&quot;&quot;"/>
    <s v="&quot;&quot;"/>
    <x v="2"/>
    <s v="&quot;&quot;"/>
    <s v="&quot;&quot;"/>
    <s v="Multiple"/>
    <s v="&quot;&quot;"/>
    <s v="&quot;&quot;"/>
    <s v="&quot;&quot;"/>
    <s v="&quot;&quot;"/>
    <s v="&quot;&quot;"/>
    <s v="&quot;&quot;"/>
    <s v="&quot;&quot;"/>
    <x v="3"/>
    <s v="&quot;&quot;"/>
    <s v="&quot;&quot;"/>
    <s v="&quot;&quot;"/>
    <s v="&quot;&quot;"/>
    <s v="&quot;&quot;"/>
    <s v="&quot;&quot;"/>
    <s v="&quot;&quot;"/>
    <x v="0"/>
    <s v="Stage 5"/>
    <s v="Secondary"/>
    <s v="Middle Adult"/>
    <s v="30-50y"/>
    <s v="Male"/>
    <x v="1"/>
    <s v="Moderate porotic hyperostosis"/>
    <s v="No"/>
    <s v="No"/>
    <s v="No"/>
    <s v="No"/>
    <s v="Anemia"/>
    <s v="No"/>
    <s v="No"/>
    <s v="No"/>
    <s v="Skull, Commingled Postcranial"/>
    <n v="1"/>
    <n v="0"/>
    <n v="0"/>
    <n v="0"/>
    <n v="0"/>
    <n v="0"/>
    <n v="0"/>
    <n v="0"/>
    <n v="0"/>
    <n v="0"/>
    <s v="Yes"/>
    <s v="Yes"/>
    <s v="No"/>
    <s v="No"/>
    <s v="NA"/>
    <s v="&quot;&quot;"/>
    <s v="Yes"/>
    <m/>
  </r>
  <r>
    <s v="C6T5 (x5)"/>
    <x v="0"/>
    <x v="10"/>
    <s v="Indvidual 1"/>
    <s v="Center"/>
    <s v="Central Mound"/>
    <s v="Into"/>
    <x v="4"/>
    <s v="Slab Door"/>
    <s v="Yes"/>
    <s v="Multiple"/>
    <s v="Yes"/>
    <s v="Ceramic sherds, sand, four ceramic vessels, bird and reptile bone, 23 ceramic beads, 18 marine shell beads, 24 antler or tooth beads, one shell/tooth/antler earspool "/>
    <n v="4"/>
    <n v="0"/>
    <n v="0"/>
    <n v="0"/>
    <n v="3"/>
    <x v="7"/>
    <n v="2"/>
    <s v="Bird, Reptile"/>
    <s v="No"/>
    <s v="No"/>
    <s v="No"/>
    <n v="9"/>
    <s v="Tequila II-IV"/>
    <x v="0"/>
    <s v="Stage 5"/>
    <s v="Primary"/>
    <s v="Young Adult"/>
    <s v="15y+"/>
    <s v="Indeterminate"/>
    <x v="0"/>
    <s v="Dehiscence, Carie"/>
    <s v="No"/>
    <s v="No"/>
    <s v="No"/>
    <s v="No"/>
    <s v="Carbs"/>
    <s v="Dehiscence"/>
    <s v="No"/>
    <s v="No"/>
    <s v="Skull, Teeth, commingled spine (1), commingled thorax (1), upper limb (2), commingled upper extremities (1), commingled pelvis (1), commingled lower limb (1), commingled lower extremities (2)"/>
    <n v="1"/>
    <n v="1"/>
    <n v="1"/>
    <n v="1"/>
    <n v="1"/>
    <n v="0"/>
    <n v="1"/>
    <n v="1"/>
    <n v="2"/>
    <n v="2"/>
    <s v="Yes"/>
    <s v="No"/>
    <s v="Yes"/>
    <s v="Yes"/>
    <s v="Sparse Color Change to Calcine"/>
    <s v="Sand with black ceramic sherds"/>
    <s v="Yes"/>
    <s v="Skulls on north side, post cranial on south, intermingled with animal bones and jewelry"/>
  </r>
  <r>
    <s v="C6T5 (x5)"/>
    <x v="0"/>
    <x v="10"/>
    <s v="Individual 2"/>
    <s v="Center"/>
    <s v="&quot;&quot;"/>
    <s v="&quot;&quot;"/>
    <x v="2"/>
    <s v="&quot;&quot;"/>
    <s v="&quot;&quot;"/>
    <s v="Multiple"/>
    <s v="&quot;&quot;"/>
    <s v="&quot;&quot;"/>
    <s v="&quot;&quot;"/>
    <s v="&quot;&quot;"/>
    <s v="&quot;&quot;"/>
    <s v="&quot;&quot;"/>
    <s v="&quot;&quot;"/>
    <x v="3"/>
    <s v="&quot;&quot;"/>
    <s v="&quot;&quot;"/>
    <s v="&quot;&quot;"/>
    <s v="&quot;&quot;"/>
    <s v="&quot;&quot;"/>
    <s v="&quot;&quot;"/>
    <s v="Tequila II-IV"/>
    <x v="0"/>
    <s v="Stage 5"/>
    <s v="Primary"/>
    <s v="Middle Adult"/>
    <s v="15y+"/>
    <s v="Indeterminate"/>
    <x v="1"/>
    <s v="No"/>
    <s v="No"/>
    <s v="No"/>
    <s v="No"/>
    <s v="No"/>
    <s v="No"/>
    <s v="No"/>
    <s v="No"/>
    <s v="No"/>
    <s v="Teeth, commingled skull (1), commingled spine (1), commingled thorax (1), upper limb (2), commingled upper extremities (1), commingled pelvis (1), commingled lower limb (1), commingled lower extremities (2)"/>
    <n v="0"/>
    <n v="1"/>
    <n v="0"/>
    <n v="0"/>
    <n v="0"/>
    <n v="0"/>
    <n v="0"/>
    <n v="0"/>
    <n v="0"/>
    <n v="0"/>
    <s v="Yes"/>
    <s v="No"/>
    <s v="Yes"/>
    <s v="Yes"/>
    <s v="Sparse Color Change to Calcine"/>
    <s v="&quot;&quot;"/>
    <s v="Yes"/>
    <s v="&quot;&quot;"/>
  </r>
  <r>
    <s v="C6T5 (x5)"/>
    <x v="0"/>
    <x v="10"/>
    <s v="Individual 3"/>
    <s v="Center"/>
    <s v="&quot;&quot;"/>
    <s v="&quot;&quot;"/>
    <x v="2"/>
    <s v="&quot;&quot;"/>
    <s v="&quot;&quot;"/>
    <s v="Multiple"/>
    <s v="&quot;&quot;"/>
    <s v="&quot;&quot;"/>
    <s v="&quot;&quot;"/>
    <s v="&quot;&quot;"/>
    <s v="&quot;&quot;"/>
    <s v="&quot;&quot;"/>
    <s v="&quot;&quot;"/>
    <x v="3"/>
    <s v="&quot;&quot;"/>
    <s v="&quot;&quot;"/>
    <s v="&quot;&quot;"/>
    <s v="&quot;&quot;"/>
    <s v="&quot;&quot;"/>
    <s v="&quot;&quot;"/>
    <s v="Tequila II-IV"/>
    <x v="0"/>
    <s v="Stage 5"/>
    <s v="Primary"/>
    <s v="Young Child"/>
    <s v="2y"/>
    <s v="Young"/>
    <x v="0"/>
    <s v="No"/>
    <s v="No"/>
    <s v="No"/>
    <s v="No"/>
    <s v="No"/>
    <s v="No"/>
    <s v="No"/>
    <s v="No"/>
    <s v="No"/>
    <s v="Skull, Teeth, commingled spine (1), commingled thorax (1), upper limb (2), commingled upper extremities (1), commingled pelvis (1), commingled lower limb (1), commingled lower extremities (2)"/>
    <n v="1"/>
    <n v="1"/>
    <n v="0"/>
    <n v="0"/>
    <n v="0"/>
    <n v="0"/>
    <n v="0"/>
    <n v="0"/>
    <n v="0"/>
    <n v="0"/>
    <s v="Yes"/>
    <s v="No"/>
    <s v="Yes"/>
    <s v="Yes"/>
    <s v="Sparse Color Change to Calcine"/>
    <s v="&quot;&quot;"/>
    <s v="Yes"/>
    <s v="&quot;&quot;"/>
  </r>
  <r>
    <s v="C6T5 (x5)"/>
    <x v="0"/>
    <x v="10"/>
    <s v="Individual 4"/>
    <s v="Center"/>
    <s v="&quot;&quot;"/>
    <s v="&quot;&quot;"/>
    <x v="2"/>
    <s v="&quot;&quot;"/>
    <s v="&quot;&quot;"/>
    <s v="Multiple"/>
    <s v="&quot;&quot;"/>
    <s v="&quot;&quot;"/>
    <s v="&quot;&quot;"/>
    <s v="&quot;&quot;"/>
    <s v="&quot;&quot;"/>
    <s v="&quot;&quot;"/>
    <s v="&quot;&quot;"/>
    <x v="3"/>
    <s v="&quot;&quot;"/>
    <s v="&quot;&quot;"/>
    <s v="&quot;&quot;"/>
    <s v="&quot;&quot;"/>
    <s v="&quot;&quot;"/>
    <s v="&quot;&quot;"/>
    <s v="Tequila II-IV"/>
    <x v="0"/>
    <s v="Stage 5"/>
    <s v="Primary"/>
    <s v="Young Child"/>
    <s v="4y"/>
    <s v="Young"/>
    <x v="0"/>
    <s v="No"/>
    <s v="No"/>
    <s v="No"/>
    <s v="No"/>
    <s v="No"/>
    <s v="No"/>
    <s v="No"/>
    <s v="No"/>
    <s v="No"/>
    <s v="Skull, Teeth, commingled spine (1), commingled thorax (1), upper limb (2), commingled upper extremities (1), commingled pelvis (1), commingled lower limb (1), commingled lower extremities (2)"/>
    <n v="1"/>
    <n v="1"/>
    <n v="0"/>
    <n v="0"/>
    <n v="0"/>
    <n v="0"/>
    <n v="0"/>
    <n v="0"/>
    <n v="0"/>
    <n v="0"/>
    <s v="Yes"/>
    <s v="No"/>
    <s v="Yes"/>
    <s v="Yes"/>
    <s v="Sparse Color Change to Calcine"/>
    <s v="&quot;&quot;"/>
    <s v="Yes"/>
    <s v="&quot;&quot;"/>
  </r>
  <r>
    <s v="C6T5 (x5)"/>
    <x v="0"/>
    <x v="10"/>
    <s v="Individual 5"/>
    <s v="Center"/>
    <s v="&quot;&quot;"/>
    <s v="&quot;&quot;"/>
    <x v="2"/>
    <s v="&quot;&quot;"/>
    <s v="&quot;&quot;"/>
    <s v="Multiple"/>
    <s v="&quot;&quot;"/>
    <s v="&quot;&quot;"/>
    <s v="&quot;&quot;"/>
    <s v="&quot;&quot;"/>
    <s v="&quot;&quot;"/>
    <s v="&quot;&quot;"/>
    <s v="&quot;&quot;"/>
    <x v="3"/>
    <s v="&quot;&quot;"/>
    <s v="&quot;&quot;"/>
    <s v="&quot;&quot;"/>
    <s v="&quot;&quot;"/>
    <s v="&quot;&quot;"/>
    <s v="&quot;&quot;"/>
    <s v="Tequila II-IV"/>
    <x v="0"/>
    <s v="Stage 5"/>
    <s v="Primary"/>
    <s v="Older Child"/>
    <s v="8y"/>
    <s v="Young"/>
    <x v="0"/>
    <s v="No"/>
    <s v="No"/>
    <s v="No"/>
    <s v="No"/>
    <s v="No"/>
    <s v="No"/>
    <s v="No"/>
    <s v="No"/>
    <s v="No"/>
    <s v="Upper limb, Upper extremities, Teeth, commingled skull (1), commingled spine (1), commingled thorax (1), commingled pelvis (1), commingled lower limb (1), commingled lower extremities (2)"/>
    <n v="0"/>
    <n v="1"/>
    <n v="0"/>
    <n v="0"/>
    <n v="1"/>
    <n v="1"/>
    <n v="0"/>
    <n v="0"/>
    <n v="0"/>
    <n v="0"/>
    <s v="Yes"/>
    <s v="No"/>
    <s v="Yes"/>
    <s v="Yes"/>
    <s v="Sparse Color Change to Calcine"/>
    <s v="&quot;&quot;"/>
    <s v="Yes"/>
    <s v="&quot;&quot;"/>
  </r>
  <r>
    <s v="C6O6"/>
    <x v="0"/>
    <x v="11"/>
    <s v="Individual 1"/>
    <s v="East"/>
    <s v="Central Mound"/>
    <s v="Construction"/>
    <x v="0"/>
    <s v="None"/>
    <s v="Yes"/>
    <s v="Individual"/>
    <s v="Yes"/>
    <s v="Two ceramic vessels, ceramic sherds, obsidian nodule"/>
    <n v="2"/>
    <n v="0"/>
    <n v="0"/>
    <n v="0"/>
    <n v="0"/>
    <x v="0"/>
    <n v="0"/>
    <s v="No"/>
    <s v="No"/>
    <s v="No"/>
    <s v="No"/>
    <n v="2"/>
    <s v="Tequila II-III"/>
    <x v="0"/>
    <s v="Stage 5"/>
    <s v="Secondary"/>
    <s v="Middle Adult"/>
    <s v="15y+"/>
    <s v="Female"/>
    <x v="1"/>
    <s v="Tooth loss"/>
    <s v="No"/>
    <s v="No"/>
    <s v="No"/>
    <s v="Tooth loss"/>
    <s v="No"/>
    <s v="No"/>
    <s v="No"/>
    <s v="No"/>
    <s v="Skull, Teeth, Lost Long Bones"/>
    <n v="1"/>
    <n v="1"/>
    <n v="0"/>
    <n v="0"/>
    <n v="0"/>
    <n v="0"/>
    <n v="0"/>
    <n v="0"/>
    <n v="0"/>
    <n v="1"/>
    <s v="No"/>
    <s v="No"/>
    <s v="No"/>
    <s v="No"/>
    <s v="NA"/>
    <s v="Obsidian nodules"/>
    <s v="Yes"/>
    <m/>
  </r>
  <r>
    <s v="C6PE11"/>
    <x v="0"/>
    <x v="12"/>
    <s v="Individual 1"/>
    <s v="Southwest"/>
    <s v="In front of Platform B"/>
    <s v="Near"/>
    <x v="1"/>
    <s v="Empedrado, Natural Floor"/>
    <s v="Yes"/>
    <s v="Individual"/>
    <s v="Yes"/>
    <s v="Two large metates, obsidian fragment"/>
    <n v="0"/>
    <n v="0"/>
    <n v="1"/>
    <n v="2"/>
    <n v="0"/>
    <x v="0"/>
    <n v="0"/>
    <s v="No"/>
    <s v="No"/>
    <s v="No"/>
    <s v="No"/>
    <n v="3"/>
    <s v="Tequila I-IV"/>
    <x v="0"/>
    <s v="Stage 5"/>
    <s v="Secondary"/>
    <s v="Indeterminate"/>
    <s v="None"/>
    <s v="Unknown"/>
    <x v="0"/>
    <s v="No"/>
    <s v="No"/>
    <s v="No"/>
    <s v="No"/>
    <s v="No"/>
    <s v="No"/>
    <s v="No"/>
    <s v="No"/>
    <s v="No"/>
    <s v="Long Bone (right leg), Lost Skull (maxilla) "/>
    <n v="1"/>
    <n v="0"/>
    <n v="0"/>
    <n v="0"/>
    <n v="0"/>
    <n v="0"/>
    <n v="0"/>
    <n v="1"/>
    <n v="0"/>
    <n v="1"/>
    <s v="No"/>
    <s v="No"/>
    <s v="No"/>
    <s v="No"/>
    <s v="NA"/>
    <s v="Possible red pigment"/>
    <s v="No"/>
    <m/>
  </r>
  <r>
    <s v="C6PE12"/>
    <x v="0"/>
    <x v="13"/>
    <s v="Individual 1"/>
    <s v="South"/>
    <s v="In front of Platform A"/>
    <s v="Near"/>
    <x v="1"/>
    <s v="Slab Markers, Slab Floor"/>
    <s v="Yes"/>
    <s v="Individual"/>
    <s v="Yes"/>
    <s v="Three ceramic vessels"/>
    <n v="3"/>
    <n v="0"/>
    <n v="0"/>
    <n v="0"/>
    <n v="0"/>
    <x v="0"/>
    <n v="0"/>
    <s v="No"/>
    <s v="No"/>
    <s v="No"/>
    <s v="No"/>
    <n v="3"/>
    <s v="Tequila I-IV"/>
    <x v="0"/>
    <s v="Stage 5"/>
    <s v="Secondary"/>
    <s v="Middle Adult"/>
    <s v="15y+"/>
    <s v="Male"/>
    <x v="1"/>
    <s v="Possible carie, thickened right humerus"/>
    <s v="No"/>
    <s v="No"/>
    <s v="No"/>
    <s v="No"/>
    <s v="Carbs"/>
    <s v="Right Arm Use"/>
    <s v="No"/>
    <s v="No"/>
    <s v="Skull, Teeth,  Upper Limbs, Lost Lower Limbs, Lost Thorax"/>
    <n v="1"/>
    <n v="1"/>
    <n v="0"/>
    <n v="1"/>
    <n v="1"/>
    <n v="0"/>
    <n v="0"/>
    <n v="1"/>
    <n v="0"/>
    <n v="1"/>
    <s v="No"/>
    <s v="No"/>
    <s v="No"/>
    <s v="No"/>
    <s v="NA"/>
    <s v="No"/>
    <s v="Yes"/>
    <s v="Extended, east-west orientation, head to east; Sun bleaching"/>
  </r>
  <r>
    <s v="C6PE9"/>
    <x v="0"/>
    <x v="14"/>
    <s v="Individiual 1 / &quot;Niurko&quot;"/>
    <s v="Southwest"/>
    <s v="In front of east wall of Platform B"/>
    <s v="Near"/>
    <x v="5"/>
    <s v="None"/>
    <s v="Yes"/>
    <s v="Individual"/>
    <s v="Yes"/>
    <s v="Ceramic sherds, three prismatic blades, scraper polished like a mirror, copper needle, reutilized late formative jewelry, stone point (flat hatchet-shaped stone with worked edges)"/>
    <n v="1"/>
    <n v="0"/>
    <n v="4"/>
    <n v="0"/>
    <n v="1"/>
    <x v="8"/>
    <n v="0"/>
    <s v="No"/>
    <s v="Needle"/>
    <s v="No"/>
    <s v="Scraper Mirror"/>
    <n v="8"/>
    <s v="Atemajac I-II"/>
    <x v="1"/>
    <s v="Stage 3"/>
    <s v="Primary"/>
    <s v="Middle Adult"/>
    <s v="35-40y"/>
    <s v="Male"/>
    <x v="1"/>
    <s v="Uneven tooth wear, fused second and third cervical vertebrae, Two fused thoracic vertebrae, combined remains (E9&amp;E15) include bowed left femur and sclerotic reaction on deltoid of left humerus"/>
    <s v="Vertebral Fusion"/>
    <s v="No"/>
    <s v="No"/>
    <s v="No"/>
    <s v="Rickets"/>
    <s v="Rotator Cuff Tear"/>
    <s v="Yes"/>
    <s v="Bites, cuts"/>
    <s v="Skull, Teeth, Spine, Thorax, Upper Limb, Upper Extremities, Pelvis, Lower Limb, Lower Extremities"/>
    <n v="1"/>
    <n v="1"/>
    <n v="1"/>
    <n v="1"/>
    <n v="1"/>
    <n v="1"/>
    <n v="1"/>
    <n v="1"/>
    <n v="1"/>
    <n v="1"/>
    <s v="Yes"/>
    <s v="Yes"/>
    <s v="Yes"/>
    <s v="No"/>
    <s v="NA"/>
    <s v="No"/>
    <s v="Yes?"/>
    <s v="North-south orientation, flexed, face resting on plexus, arms crossed on chest, knees next to skull, toes cramped up, post-mortem damage to chest, possible sunbleaching"/>
  </r>
  <r>
    <s v="C6PE15"/>
    <x v="0"/>
    <x v="15"/>
    <s v="Individual 2 / &quot;Niurka&quot;"/>
    <s v="Northwest"/>
    <s v="Interior NW corner of Atemajac Structure"/>
    <s v="Into"/>
    <x v="1"/>
    <s v="Slab Floor, Slab Wall"/>
    <s v="Yes"/>
    <s v="Individual"/>
    <s v="Yes"/>
    <s v="One ceramic vessel"/>
    <n v="1"/>
    <n v="0"/>
    <n v="0"/>
    <n v="0"/>
    <n v="0"/>
    <x v="0"/>
    <n v="0"/>
    <s v="No"/>
    <s v="No"/>
    <s v="No"/>
    <s v="No"/>
    <n v="1"/>
    <s v="Atemajac I-II"/>
    <x v="1"/>
    <s v="Stage 1"/>
    <s v="Primary"/>
    <s v="Young Adult"/>
    <s v="25-30y"/>
    <s v="Female"/>
    <x v="1"/>
    <s v="Dehiscence, Harris lines, carie, combined remains (E9, E13, E15) include bowed left femur and sclerotic reaction on deltoid of left humerus"/>
    <s v="No"/>
    <s v="No"/>
    <s v="No"/>
    <s v="Growth Stress"/>
    <s v="Carbs"/>
    <s v="Dehiscence"/>
    <s v="Yes"/>
    <s v="Bites, cuts"/>
    <s v="Skull, Teeth, Thorax, Upper Limb, Upper Extremities, Pelvis, Lower Limb, Lower Extremities, Combined Spine (E9, E15)"/>
    <n v="1"/>
    <n v="1"/>
    <n v="0"/>
    <n v="1"/>
    <n v="1"/>
    <n v="1"/>
    <n v="1"/>
    <n v="1"/>
    <n v="1"/>
    <n v="1"/>
    <s v="Yes"/>
    <s v="Yes?"/>
    <s v="Yes"/>
    <s v="Yes"/>
    <s v="Partial Color Change to Char"/>
    <s v="No"/>
    <s v="Yes?"/>
    <s v="Flexed; possible sunbleaching; below Atemejac structure floor"/>
  </r>
  <r>
    <s v="C6PE13"/>
    <x v="0"/>
    <x v="16"/>
    <s v="Individual 3"/>
    <s v="West"/>
    <s v="In front of Platforms B and C"/>
    <s v="Near"/>
    <x v="1"/>
    <s v="None"/>
    <s v="Yes"/>
    <s v="Individual"/>
    <s v="No"/>
    <s v="Charcoal?"/>
    <n v="0"/>
    <n v="0"/>
    <n v="0"/>
    <n v="0"/>
    <n v="0"/>
    <x v="9"/>
    <n v="0"/>
    <s v="No"/>
    <s v="No"/>
    <s v="Yes"/>
    <s v="No"/>
    <n v="0"/>
    <s v="1470 +/- 40 cal CE, Atemajac II"/>
    <x v="1"/>
    <s v="Stage 2"/>
    <s v="Secondary"/>
    <s v="Young Adult"/>
    <s v="26-28y"/>
    <s v="Female"/>
    <x v="1"/>
    <s v="Porotic hyperostosis, cribra orbitalia, bowed left radius"/>
    <s v="No"/>
    <s v="No"/>
    <s v="No"/>
    <s v="No"/>
    <s v="Anemia &amp; Rickets"/>
    <s v="No"/>
    <s v="No"/>
    <s v="No"/>
    <s v="Skull, Upper Limb"/>
    <n v="1"/>
    <n v="0"/>
    <n v="0"/>
    <n v="0"/>
    <n v="1"/>
    <n v="0"/>
    <n v="0"/>
    <n v="0"/>
    <n v="0"/>
    <n v="1"/>
    <s v="No"/>
    <s v="No"/>
    <s v="Yes"/>
    <s v="Yes"/>
    <s v="Left Arm Clouding"/>
    <s v="No"/>
    <s v="Yes?"/>
    <s v="Possible sunbleaching"/>
  </r>
  <r>
    <s v="C6PO10 (x3)"/>
    <x v="0"/>
    <x v="17"/>
    <s v="Individual 1"/>
    <s v="Northwest"/>
    <s v="Atemajac Structure"/>
    <s v="Near"/>
    <x v="1"/>
    <s v="None"/>
    <s v="Yes"/>
    <s v="Multiple"/>
    <s v="Yes"/>
    <s v="One ceramic vessel (huistla), small mano and metate, stone point, prismatic blades, ceramic sherds, canid bones"/>
    <n v="1"/>
    <n v="0"/>
    <n v="4"/>
    <n v="2"/>
    <n v="0"/>
    <x v="0"/>
    <n v="1"/>
    <s v="Dog"/>
    <s v="No"/>
    <s v="Yes"/>
    <s v="No"/>
    <n v="8"/>
    <s v="Atemajac I-II"/>
    <x v="1"/>
    <s v="Stage 5"/>
    <s v="Secondary"/>
    <s v="Infant"/>
    <s v="18-24mo"/>
    <s v="Young"/>
    <x v="0"/>
    <s v="No"/>
    <s v="No"/>
    <s v="No"/>
    <s v="No"/>
    <s v="No"/>
    <s v="No"/>
    <s v="No"/>
    <s v="No"/>
    <s v="No"/>
    <s v="Teeth"/>
    <n v="0"/>
    <n v="1"/>
    <n v="0"/>
    <n v="0"/>
    <n v="0"/>
    <n v="0"/>
    <n v="0"/>
    <n v="0"/>
    <n v="0"/>
    <n v="0"/>
    <s v="No"/>
    <s v="No"/>
    <s v="No"/>
    <s v="No"/>
    <s v="NA"/>
    <s v="Cache of charcoal, canids, teeth"/>
    <s v="No"/>
    <s v="Teeth of 3 human children, bones of several canids (likely domestic dogs, 6+ individuals), soil mixed with wood charcoal"/>
  </r>
  <r>
    <s v="C6PO10 (x3)"/>
    <x v="0"/>
    <x v="17"/>
    <s v="Individual 2"/>
    <s v="Northwest"/>
    <s v="&quot;&quot;"/>
    <s v="&quot;&quot;"/>
    <x v="2"/>
    <s v="&quot;&quot;"/>
    <s v="&quot;&quot;"/>
    <s v="Multiple"/>
    <s v="&quot;&quot;"/>
    <s v="&quot;&quot;"/>
    <s v="&quot;&quot;"/>
    <s v="&quot;&quot;"/>
    <s v="&quot;&quot;"/>
    <s v="&quot;&quot;"/>
    <s v="&quot;&quot;"/>
    <x v="3"/>
    <s v="&quot;&quot;"/>
    <s v="&quot;&quot;"/>
    <s v="&quot;&quot;"/>
    <s v="&quot;&quot;"/>
    <s v="&quot;&quot;"/>
    <s v="&quot;&quot;"/>
    <s v="Atemajac I-II"/>
    <x v="1"/>
    <s v="Stage 5"/>
    <s v="Secondary"/>
    <s v="Young Child"/>
    <s v="3y"/>
    <s v="Young"/>
    <x v="0"/>
    <s v="No"/>
    <s v="No"/>
    <s v="No"/>
    <s v="No"/>
    <s v="No"/>
    <s v="No"/>
    <s v="No"/>
    <s v="No"/>
    <s v="No"/>
    <s v="Teeth"/>
    <n v="0"/>
    <n v="1"/>
    <n v="0"/>
    <n v="0"/>
    <n v="0"/>
    <n v="0"/>
    <n v="0"/>
    <n v="0"/>
    <n v="0"/>
    <n v="0"/>
    <s v="No"/>
    <s v="No"/>
    <s v="No"/>
    <s v="No"/>
    <s v="NA"/>
    <s v="&quot;&quot;"/>
    <s v="No"/>
    <s v="&quot;&quot;"/>
  </r>
  <r>
    <s v="C6PO10 (x3)"/>
    <x v="0"/>
    <x v="17"/>
    <s v="Individual 3"/>
    <s v="Northwest"/>
    <s v="&quot;&quot;"/>
    <s v="&quot;&quot;"/>
    <x v="2"/>
    <s v="&quot;&quot;"/>
    <s v="&quot;&quot;"/>
    <s v="Multiple"/>
    <s v="&quot;&quot;"/>
    <s v="&quot;&quot;"/>
    <s v="&quot;&quot;"/>
    <s v="&quot;&quot;"/>
    <s v="&quot;&quot;"/>
    <s v="&quot;&quot;"/>
    <s v="&quot;&quot;"/>
    <x v="3"/>
    <s v="&quot;&quot;"/>
    <s v="&quot;&quot;"/>
    <s v="&quot;&quot;"/>
    <s v="&quot;&quot;"/>
    <s v="&quot;&quot;"/>
    <s v="&quot;&quot;"/>
    <s v="Atemajac I-II"/>
    <x v="1"/>
    <s v="Stage 5"/>
    <s v="Secondary"/>
    <s v="Young Child"/>
    <s v="4-5y"/>
    <s v="Young"/>
    <x v="0"/>
    <s v="No"/>
    <s v="No"/>
    <s v="No"/>
    <s v="No"/>
    <s v="No"/>
    <s v="No"/>
    <s v="No"/>
    <s v="No"/>
    <s v="No"/>
    <s v="Teeth"/>
    <n v="0"/>
    <n v="1"/>
    <n v="0"/>
    <n v="0"/>
    <n v="0"/>
    <n v="0"/>
    <n v="0"/>
    <n v="0"/>
    <n v="0"/>
    <n v="0"/>
    <s v="No"/>
    <s v="No"/>
    <s v="No"/>
    <s v="No"/>
    <s v="NA"/>
    <s v="&quot;&quot;"/>
    <s v="No"/>
    <s v="&quot;&quot;"/>
  </r>
  <r>
    <s v="JP2E1"/>
    <x v="0"/>
    <x v="18"/>
    <s v="Individual 1"/>
    <s v="East"/>
    <s v="Atop Ballcourt 2 East Wall, between Postclassic Structures 1 and 2"/>
    <s v="Near"/>
    <x v="1"/>
    <s v="None"/>
    <s v="No"/>
    <s v="Individual"/>
    <s v="Yes"/>
    <s v="Small collection of animal bones on a ceramic dish, unfinished large flaked obsidian point"/>
    <n v="1"/>
    <n v="0"/>
    <n v="1"/>
    <n v="0"/>
    <n v="0"/>
    <x v="0"/>
    <n v="1"/>
    <s v="Mammal"/>
    <s v="No"/>
    <s v="No"/>
    <s v="No"/>
    <n v="3"/>
    <s v="Atemajac II"/>
    <x v="1"/>
    <s v="Stage 5"/>
    <s v="Primary"/>
    <s v="Young Adult"/>
    <s v="20-30y"/>
    <s v="Female"/>
    <x v="1"/>
    <s v="Dehiscence, irregular curvature of right humerus distal shaft with strongly diverging lateral epicondyle"/>
    <s v="No"/>
    <s v="No"/>
    <s v="No"/>
    <s v="Arm Fracture"/>
    <s v="No"/>
    <s v="Dehiscence"/>
    <s v="No"/>
    <s v="No"/>
    <s v="Skull, teeth, spine, thorax, pelvis, upper limb, upper extremities, lower limb, lower extremities "/>
    <n v="1"/>
    <n v="1"/>
    <n v="1"/>
    <n v="1"/>
    <n v="1"/>
    <n v="1"/>
    <n v="1"/>
    <n v="1"/>
    <n v="1"/>
    <n v="1"/>
    <s v="No"/>
    <s v="Yes"/>
    <s v="Yes"/>
    <s v="No"/>
    <s v="NA"/>
    <s v="No"/>
    <s v="Yes"/>
    <s v="Seated, possibly bundled, looking northwest; possible sunbleaching on thorax"/>
  </r>
  <r>
    <s v="LAJP1 (x7)"/>
    <x v="0"/>
    <x v="19"/>
    <s v="Individual 1"/>
    <s v="South"/>
    <s v="At base of South Platform of Ballcourt, into Ballcourt Floor"/>
    <s v="Into"/>
    <x v="1"/>
    <s v="None"/>
    <s v="No"/>
    <s v="Multiple"/>
    <s v="Yes"/>
    <s v="One obsidian flake, three non-human mandible fragments (deer?, dog?), lost copper item "/>
    <n v="0"/>
    <n v="0"/>
    <n v="1"/>
    <n v="0"/>
    <n v="0"/>
    <x v="0"/>
    <n v="3"/>
    <s v="Medium Mammal (deer or dog, 3)"/>
    <s v="Lost copper item"/>
    <s v="No"/>
    <s v="No"/>
    <n v="5"/>
    <s v="Tequila II-IV "/>
    <x v="0"/>
    <s v="Stage 1"/>
    <s v="Primary?"/>
    <s v="Middle Adult"/>
    <s v="50y"/>
    <s v="Male"/>
    <x v="1"/>
    <s v="Commingled: Porotic hyperostosis (~half of cranial fragments), expanded diploe, large bowed right ulna, elongated right humerus head, possible osteolitic lesions, periostitis (distal tibia), inflammation of vertebra, dehiscence (6y), antemortem tooth loss (slight remodeling), healed broken rib, osteoporosis (young adult female pelvis, ~half of facial fragments)"/>
    <s v="No"/>
    <s v="No"/>
    <s v="No"/>
    <s v="Arm Fracture, rib fracture"/>
    <s v="Anemia &amp; Rickets"/>
    <s v="No"/>
    <s v="Yes"/>
    <s v="Oblique fracture, bites, cuts, display rack"/>
    <s v="Commingled - Segment (# of individuals): Skull (7), Teeth (1), Spine (7), Thorax (5), Upper Limb (6), Upper Extremity (4), Pelvis (4), Lower Limb (5), Lower Extremity (5) "/>
    <n v="7"/>
    <n v="1"/>
    <n v="7"/>
    <n v="5"/>
    <n v="6"/>
    <n v="4"/>
    <n v="4"/>
    <n v="5"/>
    <n v="5"/>
    <n v="6"/>
    <s v="No"/>
    <s v="No"/>
    <s v="Yes"/>
    <s v="Yes"/>
    <s v="Full Calcine"/>
    <s v="Clay lined pit"/>
    <s v="Yes"/>
    <s v="Possible weapons strikes; possible display rack; turqoise stains; multiple individuals (at least 7); deposited in round clay-lined pit"/>
  </r>
  <r>
    <s v="LAJP1 (x7)"/>
    <x v="0"/>
    <x v="19"/>
    <s v="Individual 2"/>
    <s v="South"/>
    <s v="&quot;&quot;"/>
    <s v="&quot;&quot;"/>
    <x v="2"/>
    <s v="&quot;&quot;"/>
    <s v="&quot;&quot;"/>
    <s v="Multiple"/>
    <s v="&quot;&quot;"/>
    <s v="&quot;&quot;"/>
    <s v="&quot;&quot;"/>
    <s v="&quot;&quot;"/>
    <s v="&quot;'"/>
    <s v="&quot;&quot;"/>
    <s v="&quot;&quot;"/>
    <x v="3"/>
    <s v="&quot;&quot;"/>
    <s v="&quot;&quot;"/>
    <s v="&quot;&quot;"/>
    <s v="&quot;'"/>
    <s v="&quot;&quot;"/>
    <s v="&quot;&quot;"/>
    <s v="Tequila II-IV "/>
    <x v="0"/>
    <s v="Stage 1"/>
    <s v="Primary?"/>
    <s v="Adolescent"/>
    <s v="13-18y"/>
    <s v="Female"/>
    <x v="0"/>
    <s v="&quot;&quot;"/>
    <s v="No"/>
    <s v="No"/>
    <s v="No"/>
    <s v="No"/>
    <s v="Anemia"/>
    <s v="No"/>
    <s v="Yes"/>
    <s v="Oblique fracture, bites, cuts, display rack"/>
    <s v="Commingled - Segment (# of individuals): Skull (7), Teeth (1), Spine (7), Thorax (5), Upper Limb (6), Upper Extremity (4), Pelvis (4), Lower Limb (5), Lower Extremity (5) "/>
    <n v="0"/>
    <n v="0"/>
    <n v="0"/>
    <n v="0"/>
    <n v="0"/>
    <n v="0"/>
    <n v="0"/>
    <n v="0"/>
    <n v="0"/>
    <n v="0"/>
    <s v="No"/>
    <s v="No"/>
    <s v="Yes"/>
    <s v="Yes"/>
    <s v="Full Calcine"/>
    <s v="&quot;&quot;"/>
    <s v="Yes"/>
    <s v="&quot;&quot;"/>
  </r>
  <r>
    <s v="LAJP1 (x7)"/>
    <x v="0"/>
    <x v="19"/>
    <s v="Individual 3"/>
    <s v="South"/>
    <s v="&quot;&quot;"/>
    <s v="&quot;&quot;"/>
    <x v="2"/>
    <s v="&quot;&quot;"/>
    <s v="&quot;&quot;&quot;"/>
    <s v="Multiple"/>
    <s v="&quot;&quot;"/>
    <s v="&quot;&quot;"/>
    <s v="&quot;&quot;"/>
    <s v="&quot;&quot;"/>
    <s v="&quot;'"/>
    <s v="&quot;&quot;"/>
    <s v="&quot;&quot;"/>
    <x v="3"/>
    <s v="&quot;&quot;"/>
    <s v="&quot;&quot;"/>
    <s v="&quot;&quot;"/>
    <s v="&quot;&quot;"/>
    <s v="&quot;&quot;"/>
    <s v="&quot;&quot;"/>
    <s v="Tequila II-IV"/>
    <x v="0"/>
    <s v="Stage 1"/>
    <s v="Primary?"/>
    <s v="Young Child"/>
    <s v="6y"/>
    <s v="Young"/>
    <x v="0"/>
    <s v="&quot;&quot;"/>
    <s v="No"/>
    <s v="No"/>
    <s v="No"/>
    <s v="No"/>
    <s v="Anemia"/>
    <s v="Dehiscence"/>
    <s v="Yes"/>
    <s v="Oblique fracture, bites, cuts, display rack"/>
    <s v="Commingled - Segment (# of individuals): Skull (7), Teeth (1), Spine (7), Thorax (5), Upper Limb (6), Upper Extremity (4), Pelvis (4), Lower Limb (5), Lower Extremity (5) "/>
    <n v="0"/>
    <n v="0"/>
    <n v="0"/>
    <n v="0"/>
    <n v="0"/>
    <n v="0"/>
    <n v="0"/>
    <n v="0"/>
    <n v="0"/>
    <n v="0"/>
    <s v="No"/>
    <s v="No"/>
    <s v="Yes"/>
    <s v="Yes"/>
    <s v="Full Calcine"/>
    <s v="&quot;&quot;"/>
    <s v="Yes"/>
    <s v="&quot;&quot;"/>
  </r>
  <r>
    <s v="LAJP1 (x7)"/>
    <x v="0"/>
    <x v="19"/>
    <s v="Individual 4"/>
    <s v="South"/>
    <s v="&quot;&quot;"/>
    <s v="&quot;&quot;"/>
    <x v="2"/>
    <s v="&quot;&quot;"/>
    <s v="&quot;&quot;"/>
    <s v="Multiple"/>
    <s v="&quot;&quot;"/>
    <s v="&quot;&quot;"/>
    <s v="&quot;&quot;"/>
    <s v="&quot;&quot;"/>
    <s v="&quot;'"/>
    <s v="&quot;&quot;"/>
    <s v="&quot;&quot;"/>
    <x v="3"/>
    <s v="&quot;&quot;"/>
    <s v="&quot;&quot;"/>
    <s v="&quot;&quot;"/>
    <s v="&quot;'"/>
    <s v="&quot;&quot;"/>
    <s v="&quot;&quot;"/>
    <s v="Tequila II-IV "/>
    <x v="0"/>
    <s v="Stage 1"/>
    <s v="Primary?"/>
    <s v="Older Child"/>
    <s v="9y"/>
    <s v="Male"/>
    <x v="0"/>
    <s v="&quot;&quot;"/>
    <s v="No"/>
    <s v="No"/>
    <s v="No"/>
    <s v="No"/>
    <s v="No"/>
    <s v="No"/>
    <s v="Yes"/>
    <s v="Oblique fracture, bites, cuts, display rack"/>
    <s v="Commingled - Segment (# of individuals): Skull (7), Teeth (1), Spine (7), Thorax (5), Upper Limb (6), Upper Extremity (4), Pelvis (4), Lower Limb (5), Lower Extremity (5) "/>
    <n v="0"/>
    <n v="0"/>
    <n v="0"/>
    <n v="0"/>
    <n v="0"/>
    <n v="0"/>
    <n v="0"/>
    <n v="0"/>
    <n v="0"/>
    <n v="0"/>
    <s v="No"/>
    <s v="No"/>
    <s v="Yes"/>
    <s v="Yes"/>
    <s v="Full Calcine"/>
    <s v="&quot;&quot;"/>
    <s v="Yes"/>
    <s v="&quot;&quot;"/>
  </r>
  <r>
    <s v="LAJP1 (x7)"/>
    <x v="0"/>
    <x v="19"/>
    <s v="Individual 5"/>
    <s v="South"/>
    <s v="&quot;&quot;"/>
    <s v="&quot;&quot;"/>
    <x v="2"/>
    <s v="&quot;&quot;"/>
    <s v="&quot;&quot;"/>
    <s v="Multiple"/>
    <s v="&quot;&quot;"/>
    <s v="&quot;&quot;"/>
    <s v="&quot;&quot;"/>
    <s v="&quot;&quot;"/>
    <s v="&quot;'"/>
    <s v="&quot;&quot;"/>
    <s v="&quot;&quot;"/>
    <x v="3"/>
    <s v="&quot;&quot;"/>
    <s v="&quot;&quot;"/>
    <s v="&quot;&quot;"/>
    <s v="&quot;&quot;"/>
    <s v="&quot;&quot;"/>
    <s v="&quot;&quot;"/>
    <s v="Tequila II-IV"/>
    <x v="0"/>
    <s v="Stage 1"/>
    <s v="Primary?"/>
    <s v="Young Adult"/>
    <s v="22-24y"/>
    <s v="Female"/>
    <x v="0"/>
    <s v="&quot;&quot;"/>
    <s v="No"/>
    <s v="Periostitis, osteolytic lesions, vertebral inflamation, recent tooth loss"/>
    <s v="Osteoporosis, possible cryptogenic tuberculosis"/>
    <s v="No"/>
    <s v="No"/>
    <s v="No"/>
    <s v="Yes"/>
    <s v="Oblique fracture, bites, cuts, display rack"/>
    <s v="Commingled - Segment (# of individuals): Skull (7), Teeth (1), Spine (7), Thorax (5), Upper Limb (6), Upper Extremity (4), Pelvis (4), Lower Limb (5), Lower Extremity (5) "/>
    <n v="0"/>
    <n v="0"/>
    <n v="0"/>
    <n v="0"/>
    <n v="0"/>
    <n v="0"/>
    <n v="0"/>
    <n v="0"/>
    <n v="0"/>
    <n v="0"/>
    <s v="No"/>
    <s v="No"/>
    <s v="Yes"/>
    <s v="Yes"/>
    <s v="Full Calcine"/>
    <s v="&quot;&quot;"/>
    <s v="Yes"/>
    <s v="&quot;&quot;"/>
  </r>
  <r>
    <s v="LAJP1 (x7)"/>
    <x v="0"/>
    <x v="19"/>
    <s v="Individual 6"/>
    <s v="South"/>
    <s v="&quot;&quot;"/>
    <s v="&quot;&quot;"/>
    <x v="2"/>
    <s v="&quot;&quot;"/>
    <s v="&quot;&quot;"/>
    <s v="Multiple"/>
    <s v="&quot;&quot;"/>
    <s v="&quot;&quot;"/>
    <s v="&quot;&quot;"/>
    <s v="&quot;&quot;"/>
    <s v="&quot;'"/>
    <s v="&quot;&quot;"/>
    <s v="&quot;&quot;"/>
    <x v="3"/>
    <s v="&quot;&quot;"/>
    <s v="&quot;&quot;"/>
    <s v="&quot;&quot;"/>
    <s v="&quot;&quot;"/>
    <s v="&quot;&quot;"/>
    <s v="&quot;&quot;"/>
    <s v="Tequila II-IV "/>
    <x v="0"/>
    <s v="Stage 1"/>
    <s v="Primary?"/>
    <s v="Young Adult"/>
    <s v="27-30y"/>
    <s v="Male"/>
    <x v="0"/>
    <s v="&quot;&quot;"/>
    <s v="No"/>
    <s v="No"/>
    <s v="No"/>
    <s v="No"/>
    <s v="No"/>
    <s v="No"/>
    <s v="Yes"/>
    <s v="Oblique fracture, bites, cuts, display rack"/>
    <s v="Commingled - Segment (# of individuals): Skull (7), Teeth (1), Spine (7), Thorax (5), Upper Limb (6), Upper Extremity (4), Pelvis (4), Lower Limb (5), Lower Extremity (5) "/>
    <n v="0"/>
    <n v="0"/>
    <n v="0"/>
    <n v="0"/>
    <n v="0"/>
    <n v="0"/>
    <n v="0"/>
    <n v="0"/>
    <n v="0"/>
    <n v="0"/>
    <s v="No"/>
    <s v="No"/>
    <s v="Yes"/>
    <s v="Yes"/>
    <s v="Full Calcine"/>
    <s v="&quot;&quot;"/>
    <s v="Yes"/>
    <s v="&quot;&quot;"/>
  </r>
  <r>
    <s v="LAJP1 (x7)"/>
    <x v="0"/>
    <x v="19"/>
    <s v="Individual 7"/>
    <s v="South"/>
    <s v="&quot;&quot;"/>
    <s v="&quot;&quot;"/>
    <x v="2"/>
    <s v="&quot;&quot;"/>
    <s v="&quot;&quot;"/>
    <s v="Multiple"/>
    <s v="&quot;&quot;"/>
    <s v="&quot;&quot;"/>
    <s v="&quot;&quot;"/>
    <s v="&quot;&quot;"/>
    <s v="&quot;'"/>
    <s v="&quot;&quot;"/>
    <s v="&quot;&quot;"/>
    <x v="3"/>
    <s v="&quot;&quot;"/>
    <s v="&quot;&quot;"/>
    <s v="&quot;&quot;"/>
    <s v="&quot;&quot;"/>
    <s v="&quot;&quot;"/>
    <s v="&quot;&quot;"/>
    <s v="Tequila II-IV "/>
    <x v="0"/>
    <s v="Stage 1"/>
    <s v="Primary?"/>
    <s v="Indeterminate"/>
    <s v="None"/>
    <s v="Male"/>
    <x v="0"/>
    <s v="&quot;&quot;"/>
    <s v="No"/>
    <s v="No"/>
    <s v="No"/>
    <s v="No"/>
    <s v="No"/>
    <s v="No"/>
    <s v="Yes"/>
    <s v="Oblique fracture, bites, cuts, display rack"/>
    <s v="Commingled - Segment (# of individuals): Skull (7), Teeth (1), Spine (7), Thorax (5), Upper Limb (6), Upper Extremity (4), Pelvis (4), Lower Limb (5), Lower Extremity (5) "/>
    <n v="0"/>
    <n v="0"/>
    <n v="0"/>
    <n v="0"/>
    <n v="0"/>
    <n v="0"/>
    <n v="0"/>
    <n v="0"/>
    <n v="0"/>
    <n v="0"/>
    <s v="No"/>
    <s v="No"/>
    <s v="Yes"/>
    <s v="Yes"/>
    <s v="Full Calcine"/>
    <s v="&quot;&quot;"/>
    <s v="Yes"/>
    <s v="&quot;&quot;"/>
  </r>
  <r>
    <s v="LJAE1I1"/>
    <x v="1"/>
    <x v="20"/>
    <s v="Individual 1"/>
    <s v="Northeast"/>
    <s v="Adjacent to exterior northeast corner of Structure 4"/>
    <s v="Near"/>
    <x v="1"/>
    <s v="Slab Marker"/>
    <s v="No"/>
    <s v="Multiple"/>
    <s v="Yes"/>
    <s v="Four ceramic vessels, ceramic necklace, vertical marker slab"/>
    <n v="4"/>
    <n v="0"/>
    <n v="0"/>
    <n v="0"/>
    <n v="1"/>
    <x v="8"/>
    <n v="0"/>
    <s v="No"/>
    <s v="No"/>
    <s v="No"/>
    <s v="No"/>
    <n v="5"/>
    <s v="Tequila II-III"/>
    <x v="0"/>
    <s v="Stage 5"/>
    <s v="Primary"/>
    <s v="Adolescent"/>
    <s v="15y"/>
    <s v="Male"/>
    <x v="0"/>
    <s v="No"/>
    <s v="No"/>
    <s v="No"/>
    <s v="No"/>
    <s v="No"/>
    <s v="No"/>
    <s v="No"/>
    <s v="No"/>
    <s v="No"/>
    <s v="Lost skull, mandible, teeth"/>
    <n v="1"/>
    <n v="1"/>
    <n v="0"/>
    <n v="0"/>
    <n v="0"/>
    <n v="0"/>
    <n v="0"/>
    <n v="0"/>
    <n v="0"/>
    <n v="0"/>
    <s v="No"/>
    <s v="No"/>
    <s v="No"/>
    <s v="No"/>
    <s v="NA"/>
    <s v="No"/>
    <s v="Yes"/>
    <s v="Extended, head to south"/>
  </r>
  <r>
    <s v="LJAE1I2"/>
    <x v="1"/>
    <x v="20"/>
    <s v="Individual 2"/>
    <s v="Northeast"/>
    <s v="&quot;&quot;"/>
    <s v="&quot;&quot;"/>
    <x v="2"/>
    <s v="&quot;&quot;"/>
    <s v="&quot;&quot;"/>
    <s v="Multiple"/>
    <s v="&quot;&quot;"/>
    <s v="&quot;&quot;"/>
    <s v="&quot;&quot;"/>
    <s v="&quot;&quot;"/>
    <s v="&quot;&quot;"/>
    <s v="&quot;&quot;"/>
    <s v="&quot;&quot;"/>
    <x v="3"/>
    <s v="&quot;&quot;"/>
    <s v="&quot;&quot;"/>
    <s v="&quot;&quot;"/>
    <s v="&quot;&quot;"/>
    <s v="&quot;&quot;"/>
    <s v="&quot;&quot;"/>
    <s v="&quot;&quot;"/>
    <x v="0"/>
    <s v="Stage 2"/>
    <s v="Primary"/>
    <s v="Older Child"/>
    <s v="9y"/>
    <s v="Young"/>
    <x v="0"/>
    <s v="No"/>
    <s v="No"/>
    <s v="No"/>
    <s v="No"/>
    <s v="No"/>
    <s v="No"/>
    <s v="No"/>
    <s v="No"/>
    <s v="No"/>
    <s v="Skull (mandible), teeth"/>
    <n v="1"/>
    <n v="1"/>
    <n v="0"/>
    <n v="0"/>
    <n v="0"/>
    <n v="0"/>
    <n v="0"/>
    <n v="0"/>
    <n v="0"/>
    <n v="0"/>
    <s v="No"/>
    <s v="No"/>
    <s v="No"/>
    <s v="No"/>
    <s v="NA"/>
    <s v="&quot;&quot;"/>
    <s v="Yes"/>
    <m/>
  </r>
  <r>
    <s v="LJAE2I1"/>
    <x v="1"/>
    <x v="21"/>
    <s v="Infant 1"/>
    <s v="South"/>
    <s v="Just outside south wall of Structure 2"/>
    <s v="Near"/>
    <x v="1"/>
    <s v="Metate marker"/>
    <s v="No"/>
    <s v="Multiple"/>
    <s v="Yes"/>
    <s v="One ceramic vessel, vertical metate marker"/>
    <n v="1"/>
    <n v="0"/>
    <n v="0"/>
    <n v="1"/>
    <n v="0"/>
    <x v="0"/>
    <n v="0"/>
    <s v="No"/>
    <s v="No"/>
    <s v="No"/>
    <s v="No"/>
    <n v="2"/>
    <s v="Tequila II"/>
    <x v="0"/>
    <s v="Stage 5"/>
    <s v="Secondary"/>
    <s v="Infant"/>
    <s v="18-24mo"/>
    <s v="Young"/>
    <x v="0"/>
    <s v="No"/>
    <s v="No"/>
    <s v="No"/>
    <s v="No"/>
    <s v="No"/>
    <s v="No"/>
    <s v="No"/>
    <s v="No"/>
    <s v="No"/>
    <s v="Teeth"/>
    <n v="0"/>
    <n v="1"/>
    <n v="0"/>
    <n v="0"/>
    <n v="0"/>
    <n v="0"/>
    <n v="0"/>
    <n v="0"/>
    <n v="0"/>
    <n v="0"/>
    <s v="No"/>
    <s v="No"/>
    <s v="No"/>
    <s v="No"/>
    <s v="NA"/>
    <s v="No"/>
    <s v="No"/>
    <s v="Skeletal remains disintegrated at excavation"/>
  </r>
  <r>
    <s v="LJAE2I2"/>
    <x v="1"/>
    <x v="21"/>
    <s v="Infant 2"/>
    <s v="South"/>
    <s v="&quot;&quot;"/>
    <s v="&quot;'"/>
    <x v="2"/>
    <s v="&quot;&quot;"/>
    <s v="&quot;&quot;"/>
    <s v="Multiple"/>
    <s v="&quot;&quot;"/>
    <s v="&quot;&quot;"/>
    <s v="&quot;&quot;"/>
    <s v="&quot;&quot;"/>
    <s v="&quot;&quot;"/>
    <s v="&quot;&quot;"/>
    <s v="&quot;&quot;"/>
    <x v="3"/>
    <s v="&quot;&quot;"/>
    <s v="&quot;&quot;"/>
    <s v="&quot;&quot;"/>
    <s v="&quot;&quot;"/>
    <s v="&quot;&quot;"/>
    <s v="&quot;&quot;"/>
    <s v="&quot;&quot;"/>
    <x v="0"/>
    <s v="Stage 5"/>
    <s v="Secondary"/>
    <s v="Infant"/>
    <s v="6-12mo"/>
    <s v="Young"/>
    <x v="0"/>
    <s v="No"/>
    <s v="No"/>
    <s v="No"/>
    <s v="No"/>
    <s v="No"/>
    <s v="No"/>
    <s v="No"/>
    <s v="No"/>
    <s v="No"/>
    <s v="Teeth"/>
    <n v="0"/>
    <n v="1"/>
    <n v="0"/>
    <n v="0"/>
    <n v="0"/>
    <n v="0"/>
    <n v="0"/>
    <n v="0"/>
    <n v="0"/>
    <n v="0"/>
    <s v="No"/>
    <s v="No"/>
    <s v="No"/>
    <s v="No"/>
    <s v="NA"/>
    <s v="&quot;'"/>
    <s v="Yes"/>
    <s v="&quot;&quot;"/>
  </r>
  <r>
    <s v="LJAE2A1"/>
    <x v="1"/>
    <x v="21"/>
    <s v="Adult 1"/>
    <s v="South"/>
    <s v="&quot;&quot;"/>
    <s v="&quot;&quot;"/>
    <x v="2"/>
    <s v="&quot;&quot;"/>
    <s v="&quot;&quot;"/>
    <s v="Multiple"/>
    <s v="&quot;&quot;"/>
    <s v="&quot;&quot;"/>
    <s v="&quot;&quot;"/>
    <s v="&quot;&quot;"/>
    <s v="&quot;&quot;"/>
    <s v="&quot;&quot;"/>
    <s v="&quot;&quot;"/>
    <x v="3"/>
    <s v="&quot;&quot;"/>
    <s v="&quot;&quot;"/>
    <s v="&quot;&quot;"/>
    <s v="&quot;&quot;"/>
    <s v="&quot;&quot;"/>
    <s v="&quot;&quot;"/>
    <s v="&quot;&quot;"/>
    <x v="0"/>
    <s v="Stage 5"/>
    <s v="Secondary"/>
    <s v="Young Adult"/>
    <s v="12-25y"/>
    <s v="Indeterminate"/>
    <x v="1"/>
    <s v="Harris lines and yellow stains (soil stain? dental calque?) on teeth"/>
    <s v="No"/>
    <s v="No"/>
    <s v="No"/>
    <s v="Growth Stress"/>
    <s v="No"/>
    <s v="No"/>
    <s v="No"/>
    <s v="No"/>
    <s v="Skull (mandible), teeth"/>
    <n v="1"/>
    <n v="1"/>
    <n v="0"/>
    <n v="0"/>
    <n v="0"/>
    <n v="0"/>
    <n v="0"/>
    <n v="0"/>
    <n v="0"/>
    <n v="0"/>
    <s v="No"/>
    <s v="No"/>
    <s v="No"/>
    <s v="No"/>
    <s v="NA"/>
    <s v="&quot;&quot;"/>
    <s v="Yes"/>
    <s v="&quot;&quot;"/>
  </r>
  <r>
    <s v="LJAE2A2"/>
    <x v="1"/>
    <x v="21"/>
    <s v="Adult 2"/>
    <s v="South"/>
    <s v="&quot;&quot;"/>
    <s v="&quot;&quot;"/>
    <x v="2"/>
    <s v="&quot;&quot;"/>
    <s v="&quot;&quot;"/>
    <s v="Multiple"/>
    <s v="&quot;&quot;"/>
    <s v="&quot;&quot;"/>
    <s v="&quot;&quot;"/>
    <s v="&quot;&quot;"/>
    <s v="&quot;&quot;"/>
    <s v="&quot;&quot;"/>
    <s v="&quot;&quot;"/>
    <x v="3"/>
    <s v="&quot;&quot;"/>
    <s v="&quot;&quot;"/>
    <s v="&quot;&quot;"/>
    <s v="&quot;&quot;"/>
    <s v="&quot;&quot;"/>
    <s v="&quot;&quot;"/>
    <s v="&quot;&quot;"/>
    <x v="0"/>
    <s v="Stage 5"/>
    <s v="Secondary"/>
    <s v="Adolescent"/>
    <s v="11-15y"/>
    <s v="Indeterminate"/>
    <x v="1"/>
    <s v="Yellow stains (soil stain? dental calque?) on teeth"/>
    <s v="No"/>
    <s v="No"/>
    <s v="No"/>
    <s v="No"/>
    <s v="No"/>
    <s v="No"/>
    <s v="No"/>
    <s v="No"/>
    <s v="Teeth"/>
    <n v="0"/>
    <n v="1"/>
    <n v="0"/>
    <n v="0"/>
    <n v="0"/>
    <n v="0"/>
    <n v="0"/>
    <n v="0"/>
    <n v="0"/>
    <n v="0"/>
    <s v="No"/>
    <s v="No"/>
    <s v="No"/>
    <s v="No"/>
    <s v="NA"/>
    <s v="&quot;&quot;"/>
    <s v="Yes"/>
    <s v="&quot;&quot;"/>
  </r>
  <r>
    <s v="LJAE3"/>
    <x v="1"/>
    <x v="22"/>
    <s v="Individual 1"/>
    <s v="East"/>
    <s v="East side of Structure 3"/>
    <s v="Near? Construction?"/>
    <x v="6"/>
    <s v="None"/>
    <s v="No"/>
    <s v="Individual"/>
    <s v="Yes"/>
    <s v="Obsidian debitage fragments, brown obsidian flake"/>
    <n v="0"/>
    <n v="0"/>
    <n v="1"/>
    <n v="0"/>
    <n v="0"/>
    <x v="0"/>
    <n v="0"/>
    <s v="No"/>
    <s v="No"/>
    <s v="No"/>
    <s v="No"/>
    <n v="1"/>
    <s v="Tequila I-IV"/>
    <x v="0"/>
    <s v="Stage 5"/>
    <s v="Primary"/>
    <s v="Adolescent"/>
    <s v="11y+"/>
    <s v="Indeterminate"/>
    <x v="0"/>
    <s v="No"/>
    <s v="No"/>
    <s v="No"/>
    <s v="No"/>
    <s v="No"/>
    <s v="No"/>
    <s v="No"/>
    <s v="No"/>
    <s v="No"/>
    <s v="Skull, teeth, upper limb, upper extremities, long bone, lost lower limb"/>
    <n v="1"/>
    <n v="1"/>
    <n v="0"/>
    <n v="0"/>
    <n v="1"/>
    <n v="1"/>
    <n v="0"/>
    <n v="1"/>
    <n v="0"/>
    <n v="1"/>
    <s v="No"/>
    <s v="No"/>
    <s v="No"/>
    <s v="No"/>
    <s v="NA"/>
    <s v="Obsidian nodules"/>
    <s v="Yes"/>
    <m/>
  </r>
  <r>
    <s v="T1S2 (x2)"/>
    <x v="1"/>
    <x v="23"/>
    <s v="Individual 1"/>
    <s v="Southwest"/>
    <s v="South exterior and under southwest corner of Structure 2"/>
    <s v="Below"/>
    <x v="1"/>
    <s v="Empedrado"/>
    <s v="No"/>
    <s v="Multiple"/>
    <s v="Yes"/>
    <s v="One ceramic vessel (huistla), copper needle"/>
    <n v="1"/>
    <n v="0"/>
    <n v="0"/>
    <n v="0"/>
    <n v="0"/>
    <x v="0"/>
    <n v="0"/>
    <s v="No"/>
    <s v="Needle"/>
    <s v="No"/>
    <s v="No"/>
    <n v="2"/>
    <s v="Atemajac II"/>
    <x v="1"/>
    <s v="Stage 5"/>
    <s v="Primary"/>
    <s v="Adolescent"/>
    <s v="13-18y"/>
    <s v="Indeterminate"/>
    <x v="0"/>
    <s v="No"/>
    <s v="No"/>
    <s v="No"/>
    <s v="No"/>
    <s v="No"/>
    <s v="No"/>
    <s v="No"/>
    <s v="Yes"/>
    <s v="Bites, cuts"/>
    <s v="Commingled: Skull, Spine, Thorax, Upper Limbs, Pelvis, Lower Limb, Lower Extremities"/>
    <n v="0.5"/>
    <n v="0"/>
    <n v="0.5"/>
    <n v="0.5"/>
    <n v="0.5"/>
    <n v="0"/>
    <n v="0.5"/>
    <n v="0.5"/>
    <n v="0.5"/>
    <n v="0.5"/>
    <s v="No"/>
    <s v="No"/>
    <s v="Yes"/>
    <s v="No"/>
    <s v="NA"/>
    <s v="No"/>
    <s v="No"/>
    <m/>
  </r>
  <r>
    <s v="T1S2 (x2)"/>
    <x v="1"/>
    <x v="23"/>
    <s v="Individual 2"/>
    <s v="Southwest"/>
    <s v="&quot;&quot;"/>
    <s v="&quot;&quot;"/>
    <x v="2"/>
    <s v="&quot;&quot;"/>
    <s v="No"/>
    <s v="Multiple"/>
    <s v="&quot;&quot;"/>
    <s v="&quot;&quot;"/>
    <s v="&quot;&quot;"/>
    <s v="&quot;&quot;"/>
    <s v="&quot;&quot;"/>
    <s v="&quot;&quot;"/>
    <s v="&quot;&quot;"/>
    <x v="3"/>
    <s v="&quot;&quot;"/>
    <s v="&quot;&quot;"/>
    <s v="&quot;&quot;"/>
    <s v="&quot;&quot;"/>
    <s v="&quot;&quot;"/>
    <s v="&quot;&quot;"/>
    <s v="&quot;&quot;"/>
    <x v="1"/>
    <s v="Stage 5"/>
    <s v="Primary"/>
    <s v="Older Child"/>
    <s v="7-11y"/>
    <s v="Young"/>
    <x v="0"/>
    <s v="No"/>
    <s v="No"/>
    <s v="No"/>
    <s v="No"/>
    <s v="No"/>
    <s v="No"/>
    <s v="No"/>
    <s v="Yes"/>
    <s v="Bites, cuts"/>
    <s v="Commingled: Skull, Spine, Thorax, Upper Limbs, Pelvis, Lower Limb, Lower Extremities"/>
    <n v="0.5"/>
    <n v="0"/>
    <n v="0.5"/>
    <n v="0.5"/>
    <n v="0.5"/>
    <n v="0"/>
    <n v="0.5"/>
    <n v="0.5"/>
    <n v="0.5"/>
    <n v="0.5"/>
    <s v="No"/>
    <s v="No"/>
    <s v="Yes"/>
    <s v="No"/>
    <s v="NA"/>
    <s v="&quot;&quot;"/>
    <s v="No"/>
    <m/>
  </r>
  <r>
    <s v="T2O1"/>
    <x v="1"/>
    <x v="24"/>
    <s v="Individual 1"/>
    <s v="Southeast"/>
    <s v="Into southeast corner of Structure 1"/>
    <s v="Into"/>
    <x v="1"/>
    <s v="None"/>
    <s v="No"/>
    <s v="Individual"/>
    <s v="Yes"/>
    <s v="One ceramic vessel (huistla), five figurine fragments, prismatic blades, charcoal, lost copper item"/>
    <n v="1"/>
    <n v="5"/>
    <n v="3"/>
    <n v="0"/>
    <n v="0"/>
    <x v="0"/>
    <n v="0"/>
    <s v="No"/>
    <s v="Lost copper item"/>
    <s v="Yes"/>
    <s v="No"/>
    <n v="10"/>
    <s v="Atemajac I-II"/>
    <x v="1"/>
    <s v="Stage 5"/>
    <s v="Secondary"/>
    <s v="Young Child"/>
    <s v="4y"/>
    <s v="Young"/>
    <x v="0"/>
    <s v="No"/>
    <s v="No"/>
    <s v="No"/>
    <s v="No"/>
    <s v="No"/>
    <s v="No"/>
    <s v="No"/>
    <s v="No"/>
    <s v="No"/>
    <s v="Skull, Teeth, Thorax"/>
    <n v="1"/>
    <n v="1"/>
    <n v="0"/>
    <n v="1"/>
    <n v="0"/>
    <n v="0"/>
    <n v="0"/>
    <n v="0"/>
    <n v="0"/>
    <n v="0"/>
    <s v="No"/>
    <s v="No"/>
    <s v="Yes"/>
    <s v="No"/>
    <s v="NA"/>
    <s v="Hearth"/>
    <s v="No"/>
    <s v="Fragments of cranium and charcoal under an inverted huistla vessel; Green discoloration"/>
  </r>
  <r>
    <s v="T3E1I1"/>
    <x v="1"/>
    <x v="25"/>
    <s v="Individual 1"/>
    <s v="South"/>
    <s v="None"/>
    <s v="None"/>
    <x v="1"/>
    <s v="Stone Lined"/>
    <s v="No"/>
    <s v="Multiple"/>
    <s v="No"/>
    <s v="None"/>
    <n v="0"/>
    <n v="0"/>
    <n v="0"/>
    <n v="0"/>
    <n v="0"/>
    <x v="0"/>
    <n v="0"/>
    <s v="No"/>
    <s v="No"/>
    <s v="No"/>
    <s v="No"/>
    <n v="0"/>
    <s v="Tequila I-IV"/>
    <x v="0"/>
    <s v="Stage 5"/>
    <s v="Secondary?"/>
    <s v="Adolescent"/>
    <s v="15-21y"/>
    <s v="Male"/>
    <x v="1"/>
    <s v="Uneven tooth wear, caries, enamel hypoplasia, dehiscence"/>
    <s v="No"/>
    <s v="No"/>
    <s v="Enamel hypoplasia"/>
    <s v="No"/>
    <s v="Carbs"/>
    <s v="Dehiscence"/>
    <s v="No"/>
    <s v="No"/>
    <s v="Skull, teeth, commingled thorax commingled upper limbs, commingled lower limbs, commingled lower extremities"/>
    <n v="1"/>
    <n v="1"/>
    <n v="0"/>
    <n v="0"/>
    <n v="1"/>
    <n v="0"/>
    <n v="0"/>
    <n v="1"/>
    <n v="1"/>
    <n v="1"/>
    <s v="No"/>
    <s v="No"/>
    <s v="Yes"/>
    <s v="No"/>
    <s v="NA"/>
    <s v="Fine clay and obsidian nodules"/>
    <s v="Yes"/>
    <s v="Extended on stomachs, heads to west"/>
  </r>
  <r>
    <s v="T3E1I2"/>
    <x v="1"/>
    <x v="25"/>
    <s v="Individual 2"/>
    <s v="&quot;&quot;"/>
    <s v="&quot;&quot;"/>
    <s v="&quot;&quot;"/>
    <x v="2"/>
    <s v="&quot;'"/>
    <s v="&quot;&quot;"/>
    <s v="Multiple"/>
    <s v="&quot;&quot;"/>
    <s v="&quot;&quot;"/>
    <s v="&quot;&quot;"/>
    <s v="&quot;&quot;"/>
    <s v="&quot;&quot;"/>
    <s v="&quot;&quot;"/>
    <s v="&quot;&quot;"/>
    <x v="3"/>
    <s v="&quot;&quot;"/>
    <s v="&quot;&quot;"/>
    <s v="&quot;&quot;"/>
    <s v="&quot;&quot;"/>
    <s v="&quot;&quot;"/>
    <s v="&quot;&quot;"/>
    <s v="&quot;&quot;"/>
    <x v="0"/>
    <s v="Stage 5"/>
    <s v="Secondary?"/>
    <s v="Young Adult"/>
    <s v="15-25y"/>
    <s v="Indeterminate"/>
    <x v="1"/>
    <s v="Enamel hypoplasia"/>
    <s v="No"/>
    <s v="No"/>
    <s v="Enamel hypoplasia"/>
    <s v="No"/>
    <s v="No"/>
    <s v="No"/>
    <s v="No"/>
    <s v="No"/>
    <s v="Skull, teeth, upper limbs, commingled thorax, commingled lower limbs, commingled lower extremities"/>
    <n v="1"/>
    <n v="1"/>
    <n v="0"/>
    <n v="0"/>
    <n v="1"/>
    <n v="0"/>
    <n v="0"/>
    <n v="0"/>
    <n v="0"/>
    <n v="1"/>
    <s v="No"/>
    <s v="No"/>
    <s v="No"/>
    <s v="No"/>
    <s v="NA"/>
    <s v="&quot;&quot;"/>
    <s v="Yes"/>
    <m/>
  </r>
  <r>
    <s v="T3E1I3"/>
    <x v="1"/>
    <x v="25"/>
    <s v="Individual 3"/>
    <s v="&quot;&quot;"/>
    <s v="&quot;&quot;"/>
    <s v="&quot;&quot;"/>
    <x v="2"/>
    <s v="&quot;&quot;"/>
    <s v="&quot;&quot;"/>
    <s v="Multiple"/>
    <s v="&quot;&quot;"/>
    <s v="&quot;&quot;"/>
    <s v="&quot;&quot;"/>
    <s v="&quot;&quot;"/>
    <s v="&quot;&quot;"/>
    <s v="&quot;&quot;"/>
    <s v="&quot;&quot;"/>
    <x v="3"/>
    <s v="&quot;&quot;"/>
    <s v="&quot;&quot;"/>
    <s v="&quot;&quot;"/>
    <s v="&quot;'"/>
    <s v="&quot;&quot;"/>
    <s v="&quot;&quot;"/>
    <s v="&quot;&quot;"/>
    <x v="0"/>
    <s v="Stage 5"/>
    <s v="Secondary?"/>
    <s v="Adolescent"/>
    <s v="12y"/>
    <s v="Indeterminate"/>
    <x v="0"/>
    <s v="No"/>
    <s v="No"/>
    <s v="No"/>
    <s v="No"/>
    <s v="No"/>
    <s v="No"/>
    <s v="No"/>
    <s v="No"/>
    <s v="No"/>
    <s v="Teeth, commingled skull, commingled thorax commingled upper limbs, commingled lower limbs, commingled lower extremities"/>
    <n v="0"/>
    <n v="1"/>
    <n v="0"/>
    <n v="0"/>
    <n v="0"/>
    <n v="0"/>
    <n v="0"/>
    <n v="0"/>
    <n v="0"/>
    <n v="0"/>
    <s v="No"/>
    <s v="No"/>
    <s v="No"/>
    <s v="No"/>
    <s v="NA"/>
    <s v="&quot;&quot;"/>
    <s v="Yes"/>
    <m/>
  </r>
  <r>
    <s v="T3E2"/>
    <x v="1"/>
    <x v="26"/>
    <s v="Individual 1"/>
    <s v="North"/>
    <s v="South exterior of circular residential platform"/>
    <s v="Near"/>
    <x v="1"/>
    <s v="None"/>
    <s v="Yes"/>
    <s v="Individual"/>
    <s v="No"/>
    <s v="Ceramic fragment, obsidian flake"/>
    <n v="0"/>
    <n v="0"/>
    <n v="0"/>
    <n v="0"/>
    <n v="0"/>
    <x v="0"/>
    <n v="0"/>
    <s v="No"/>
    <s v="No"/>
    <s v="No"/>
    <s v="No"/>
    <n v="0"/>
    <s v="Tequila I-IV?"/>
    <x v="0"/>
    <s v="Stage 5"/>
    <s v="Secondary"/>
    <s v="Young Adult"/>
    <s v="15y+"/>
    <s v="Ambiguous"/>
    <x v="0"/>
    <s v="No"/>
    <s v="No"/>
    <s v="No"/>
    <s v="No"/>
    <s v="No"/>
    <s v="No"/>
    <s v="No"/>
    <s v="No"/>
    <s v="No"/>
    <s v="Skull, teeth, upper limbs, lower limbs"/>
    <n v="1"/>
    <n v="1"/>
    <n v="0"/>
    <n v="0"/>
    <n v="1"/>
    <n v="0"/>
    <n v="0"/>
    <n v="1"/>
    <n v="0"/>
    <n v="1"/>
    <s v="Yes"/>
    <s v="Yes"/>
    <s v="No"/>
    <s v="No"/>
    <s v="NA"/>
    <s v="Obsidian nodules"/>
    <s v="No"/>
    <s v="Extended on back"/>
  </r>
  <r>
    <s v="T3E3"/>
    <x v="1"/>
    <x v="27"/>
    <s v="Individual 1"/>
    <s v="North"/>
    <s v="North exterior of circular residential platform"/>
    <s v="Near"/>
    <x v="1"/>
    <s v="None"/>
    <s v="Yes"/>
    <s v="Individual"/>
    <s v="No"/>
    <s v="None"/>
    <n v="0"/>
    <n v="0"/>
    <n v="0"/>
    <n v="0"/>
    <n v="0"/>
    <x v="0"/>
    <n v="0"/>
    <s v="No"/>
    <s v="No"/>
    <s v="No"/>
    <s v="No"/>
    <n v="0"/>
    <s v="Tequila I-IV?"/>
    <x v="0"/>
    <s v="Stage 5"/>
    <s v="Secondary"/>
    <s v="Middle Adult"/>
    <s v="15y+"/>
    <s v="Indeterminate"/>
    <x v="0"/>
    <s v="No"/>
    <s v="No"/>
    <s v="No"/>
    <s v="No"/>
    <s v="No"/>
    <s v="No"/>
    <s v="No"/>
    <s v="No"/>
    <s v="No"/>
    <s v="Skull, lost teeth, lost long bone"/>
    <n v="1"/>
    <n v="1"/>
    <n v="0"/>
    <n v="0"/>
    <n v="0"/>
    <n v="0"/>
    <n v="0"/>
    <n v="0"/>
    <n v="0"/>
    <n v="1"/>
    <s v="No"/>
    <s v="Yes"/>
    <s v="No"/>
    <s v="No"/>
    <s v="NA"/>
    <s v="Fine clay and obsidian nodules"/>
    <s v="No"/>
    <s v="Extended on back"/>
  </r>
  <r>
    <s v="T3E4"/>
    <x v="1"/>
    <x v="28"/>
    <s v="Individual 1"/>
    <s v="Southeast?"/>
    <s v="None"/>
    <s v="None"/>
    <x v="1"/>
    <s v="None"/>
    <s v="Yes"/>
    <s v="Individual"/>
    <s v="Yes"/>
    <s v="Two ceramic vessels, ceramic and obsidian necklace, charcoal"/>
    <n v="2"/>
    <n v="0"/>
    <n v="0"/>
    <n v="0"/>
    <n v="1"/>
    <x v="10"/>
    <n v="0"/>
    <s v="No"/>
    <s v="No"/>
    <s v="Yes"/>
    <s v="No"/>
    <n v="3"/>
    <s v="Tequila II-IV"/>
    <x v="0"/>
    <s v="Stage 5"/>
    <s v="Secondary"/>
    <s v="Young Child"/>
    <s v="4-6y"/>
    <s v="Young"/>
    <x v="0"/>
    <s v="No"/>
    <s v="No"/>
    <s v="No"/>
    <s v="No"/>
    <s v="No"/>
    <s v="No"/>
    <s v="No"/>
    <s v="No"/>
    <s v="No"/>
    <s v="Skull, teeth"/>
    <n v="1"/>
    <n v="1"/>
    <n v="0"/>
    <n v="0"/>
    <n v="0"/>
    <n v="0"/>
    <n v="0"/>
    <n v="0"/>
    <n v="0"/>
    <n v="0"/>
    <s v="Yes"/>
    <s v="No"/>
    <s v="No"/>
    <s v="No"/>
    <s v="NA"/>
    <s v="Fine clay and obsidian nodules"/>
    <s v="No"/>
    <m/>
  </r>
  <r>
    <s v="T3E5"/>
    <x v="1"/>
    <x v="29"/>
    <s v="Individual 1"/>
    <s v="Southeast?"/>
    <s v="None"/>
    <s v="None"/>
    <x v="1"/>
    <s v="Natural Floor, Stone Wall"/>
    <s v="Yes"/>
    <s v="Individual"/>
    <s v="Yes"/>
    <s v="Five ceramic vessels, Ameca-Etzatlan-style ceramic figure, ceramic necklace"/>
    <n v="5"/>
    <n v="1"/>
    <n v="0"/>
    <n v="0"/>
    <n v="1"/>
    <x v="8"/>
    <n v="0"/>
    <s v="No"/>
    <s v="No"/>
    <s v="No"/>
    <s v="No"/>
    <n v="7"/>
    <s v="Tequila II-III"/>
    <x v="0"/>
    <s v="Stage 5"/>
    <s v="Secondary"/>
    <s v="Young Child"/>
    <s v="4-5y"/>
    <s v="Young"/>
    <x v="1"/>
    <s v="Possible cranial modification"/>
    <s v="No"/>
    <s v="No"/>
    <s v="No"/>
    <s v="No"/>
    <s v="No"/>
    <s v="Cranial Modification"/>
    <s v="Yes"/>
    <s v="Cuts"/>
    <s v="Skull, Teeth, Upper Limb, Lower Limb"/>
    <n v="1"/>
    <n v="1"/>
    <n v="0"/>
    <n v="0"/>
    <n v="1"/>
    <n v="0"/>
    <n v="0"/>
    <n v="1"/>
    <n v="0"/>
    <n v="1"/>
    <s v="Yes"/>
    <s v="Yes"/>
    <s v="Yes"/>
    <s v="Yes"/>
    <s v="Right Arm Calcine"/>
    <s v="Clay lined floor"/>
    <s v="Yes"/>
    <s v="Bundle, north-south orientation"/>
  </r>
  <r>
    <s v="T3E5A"/>
    <x v="1"/>
    <x v="30"/>
    <s v="Individual A"/>
    <s v="Southeast"/>
    <s v="None"/>
    <s v="None"/>
    <x v="1"/>
    <s v="Natural Floor"/>
    <s v="Yes"/>
    <s v="Individual"/>
    <s v="Yes"/>
    <s v="Four ceramic vessels, mano and metate, ceramic coyote necklace"/>
    <n v="4"/>
    <n v="0"/>
    <n v="0"/>
    <n v="2"/>
    <n v="1"/>
    <x v="8"/>
    <n v="0"/>
    <s v="No"/>
    <s v="No"/>
    <s v="No"/>
    <s v="No"/>
    <n v="7"/>
    <s v="Tequila II-IV"/>
    <x v="0"/>
    <s v="Stage 5"/>
    <s v="Secondary"/>
    <s v="Young Child"/>
    <s v="5y"/>
    <s v="Young"/>
    <x v="1"/>
    <s v="Possible sclerotic reaction on cranium, possible cranial deformation"/>
    <s v="No"/>
    <s v="No"/>
    <s v="No"/>
    <s v="No"/>
    <s v="Anemia"/>
    <s v="Cranial Modification"/>
    <s v="Yes"/>
    <s v="Oblique fracture, cuts"/>
    <s v="Skull, teeth, upper limbs, lower limbs"/>
    <n v="1"/>
    <n v="1"/>
    <n v="0"/>
    <n v="0"/>
    <n v="1"/>
    <n v="0"/>
    <n v="0"/>
    <n v="1"/>
    <n v="0"/>
    <n v="1"/>
    <s v="No"/>
    <s v="Yes"/>
    <s v="Yes"/>
    <s v="No"/>
    <s v="NA"/>
    <s v="No"/>
    <s v="Yes"/>
    <m/>
  </r>
  <r>
    <s v="T3E6"/>
    <x v="1"/>
    <x v="31"/>
    <s v="Individual 1"/>
    <s v="Southeast"/>
    <s v="None"/>
    <s v="None"/>
    <x v="1"/>
    <s v="Natural Floor"/>
    <s v="Yes"/>
    <s v="Individual"/>
    <s v="Yes"/>
    <s v="Two ceramic vessels"/>
    <n v="2"/>
    <n v="0"/>
    <n v="0"/>
    <n v="0"/>
    <n v="0"/>
    <x v="0"/>
    <n v="0"/>
    <s v="No"/>
    <s v="No"/>
    <s v="No"/>
    <s v="No"/>
    <n v="2"/>
    <s v="Tequila II-III"/>
    <x v="0"/>
    <s v="Stage 5"/>
    <s v="Secondary"/>
    <s v="Adolescent"/>
    <s v="9y+"/>
    <s v="Female"/>
    <x v="1"/>
    <s v="Thickened left scapula and radius"/>
    <s v="No"/>
    <s v="No"/>
    <s v="No"/>
    <s v="No"/>
    <s v="No"/>
    <s v="Left arm use"/>
    <s v="No"/>
    <s v="No"/>
    <s v="Skull, thorax, upper limbs, lower limbs"/>
    <n v="1"/>
    <n v="0"/>
    <n v="0"/>
    <n v="1"/>
    <n v="1"/>
    <n v="0"/>
    <n v="0"/>
    <n v="1"/>
    <n v="0"/>
    <n v="1"/>
    <s v="No"/>
    <s v="Yes"/>
    <s v="Yes"/>
    <s v="Yes"/>
    <s v="Skull Calcine"/>
    <s v="Fine clay and obsidian nodules"/>
    <s v="Yes"/>
    <s v="Extended on back; my stature estimate 143+cm"/>
  </r>
  <r>
    <s v="T3E7I1"/>
    <x v="1"/>
    <x v="32"/>
    <s v="Individual 1A"/>
    <s v="Southeast"/>
    <s v="None"/>
    <s v="None"/>
    <x v="1"/>
    <s v="Slab Floor"/>
    <s v="Yes"/>
    <s v="Multiple"/>
    <s v="Yes"/>
    <s v="Two obsidian flakes (see Individual 2), three ceramic vessels, Ameca-Etzatlan-style figurine pair, ceramic necklace"/>
    <n v="3"/>
    <n v="2"/>
    <n v="2"/>
    <n v="0"/>
    <n v="1"/>
    <x v="8"/>
    <n v="0"/>
    <s v="No"/>
    <s v="No"/>
    <s v="No"/>
    <s v="No"/>
    <n v="8"/>
    <s v="Tequila II-III"/>
    <x v="0"/>
    <s v="Stage 2"/>
    <s v="Primary"/>
    <s v="Adolescent"/>
    <s v="13-15y"/>
    <s v="Male"/>
    <x v="0"/>
    <s v="No"/>
    <s v="No"/>
    <s v="No"/>
    <s v="No"/>
    <s v="No"/>
    <s v="No"/>
    <s v="No"/>
    <s v="Yes"/>
    <s v="Bites, dents"/>
    <s v="Teeth, upper limb, pelvis, lower limb, lower extremities, commingled fragments"/>
    <n v="0"/>
    <n v="1"/>
    <n v="0"/>
    <n v="0"/>
    <n v="1"/>
    <n v="0"/>
    <n v="1"/>
    <n v="1"/>
    <n v="1"/>
    <n v="1"/>
    <s v="No"/>
    <s v="Yes"/>
    <s v="Yes"/>
    <s v="No"/>
    <s v="NA"/>
    <s v="No"/>
    <s v="Yes"/>
    <s v="Extended on back, sloped; Stature?; weapon damage?; my stature estimate 170cm"/>
  </r>
  <r>
    <s v="T3E7I1A"/>
    <x v="1"/>
    <x v="32"/>
    <s v="Individual 1A"/>
    <s v="&quot;&quot;"/>
    <s v="&quot;&quot;"/>
    <s v="&quot;&quot;"/>
    <x v="2"/>
    <s v="&quot;'"/>
    <s v="&quot;&quot;"/>
    <s v="Multiple"/>
    <s v="&quot;&quot;"/>
    <s v="See Individual 1"/>
    <s v="&quot;'"/>
    <s v="&quot;'"/>
    <s v="&quot;&quot;"/>
    <s v="&quot;&quot;"/>
    <s v="&quot;&quot;"/>
    <x v="3"/>
    <s v="&quot;&quot;"/>
    <s v="&quot;&quot;"/>
    <s v="&quot;&quot;"/>
    <s v="&quot;&quot;"/>
    <s v="&quot;&quot;"/>
    <s v="&quot;&quot;"/>
    <s v="&quot;&quot;"/>
    <x v="0"/>
    <s v="Stage 5"/>
    <s v="Primary?"/>
    <s v="Young Child"/>
    <s v="3y"/>
    <s v="Young"/>
    <x v="0"/>
    <s v="No"/>
    <s v="No"/>
    <s v="No"/>
    <s v="No"/>
    <s v="No"/>
    <s v="No"/>
    <s v="No"/>
    <s v="No"/>
    <s v="No"/>
    <s v="Skull, teeth, upper limb, commingled fragments"/>
    <n v="1"/>
    <n v="1"/>
    <n v="0"/>
    <n v="0"/>
    <n v="1"/>
    <n v="0"/>
    <n v="0"/>
    <n v="0"/>
    <n v="0"/>
    <n v="1"/>
    <s v="No"/>
    <s v="Yes"/>
    <s v="No"/>
    <s v="No"/>
    <s v="NA"/>
    <s v="&quot;&quot;"/>
    <s v="No"/>
    <m/>
  </r>
  <r>
    <s v="T3E7I2"/>
    <x v="1"/>
    <x v="32"/>
    <s v="Individual 2"/>
    <s v="&quot;&quot;"/>
    <s v="&quot;&quot;"/>
    <s v="&quot;&quot;"/>
    <x v="2"/>
    <s v="&quot;'"/>
    <s v="&quot;&quot;"/>
    <s v="Multiple"/>
    <s v="&quot;&quot;"/>
    <s v="Two obsidian flakes, one chip of white material (chert? Shell? Ceramic?), one ceramic sherd"/>
    <s v="&quot;'"/>
    <s v="&quot;'"/>
    <s v="&quot;&quot;"/>
    <s v="&quot;&quot;"/>
    <s v="&quot;&quot;"/>
    <x v="3"/>
    <s v="&quot;&quot;"/>
    <s v="&quot;&quot;"/>
    <s v="&quot;&quot;"/>
    <s v="&quot;&quot;"/>
    <s v="&quot;&quot;"/>
    <s v="&quot;&quot;"/>
    <s v="&quot;&quot;"/>
    <x v="0"/>
    <s v="Stage 4"/>
    <s v="Secondary"/>
    <s v="Infant"/>
    <s v="18mo"/>
    <s v="Young"/>
    <x v="0"/>
    <s v="No"/>
    <s v="No"/>
    <s v="No"/>
    <s v="No"/>
    <s v="No"/>
    <s v="No"/>
    <s v="No"/>
    <s v="No"/>
    <s v="No"/>
    <s v="Teeth, lower limb, commingled fragments"/>
    <n v="0"/>
    <n v="1"/>
    <n v="0"/>
    <n v="0"/>
    <n v="0"/>
    <n v="0"/>
    <n v="0"/>
    <n v="1"/>
    <n v="0"/>
    <n v="1"/>
    <s v="No"/>
    <s v="No"/>
    <s v="Yes"/>
    <s v="No"/>
    <s v="NA"/>
    <s v="&quot;&quot;"/>
    <s v="No"/>
    <s v="Same as Individual 4?; Stature?; sun bleached or calcined femur?"/>
  </r>
  <r>
    <s v="T3E7I2A"/>
    <x v="1"/>
    <x v="32"/>
    <s v="Individual 2A"/>
    <s v="&quot;&quot;"/>
    <s v="&quot;&quot;"/>
    <s v="&quot;&quot;"/>
    <x v="2"/>
    <s v="&quot;'"/>
    <s v="&quot;&quot;"/>
    <s v="Multiple"/>
    <s v="&quot;&quot;"/>
    <s v="See Individual 1"/>
    <s v="&quot;'"/>
    <s v="&quot;'"/>
    <s v="&quot;&quot;"/>
    <s v="&quot;&quot;"/>
    <s v="&quot;&quot;"/>
    <x v="3"/>
    <s v="&quot;&quot;"/>
    <s v="&quot;&quot;"/>
    <s v="&quot;&quot;"/>
    <s v="&quot;&quot;"/>
    <s v="&quot;&quot;"/>
    <s v="&quot;&quot;"/>
    <s v="&quot;&quot;"/>
    <x v="0"/>
    <s v="Stage 3"/>
    <s v="Primary?"/>
    <s v="Infant"/>
    <s v="Perinatal"/>
    <s v="Young"/>
    <x v="0"/>
    <s v="No"/>
    <s v="No"/>
    <s v="No"/>
    <s v="No"/>
    <s v="No"/>
    <s v="No"/>
    <s v="No"/>
    <s v="No"/>
    <s v="No"/>
    <s v="Skull, teeth, spine, thorax, pelvis, lower limb, commingled fragments"/>
    <n v="1"/>
    <n v="1"/>
    <n v="1"/>
    <n v="1"/>
    <n v="0"/>
    <n v="0"/>
    <n v="1"/>
    <n v="1"/>
    <n v="0"/>
    <n v="1"/>
    <s v="No"/>
    <s v="No"/>
    <s v="No"/>
    <s v="No"/>
    <s v="NA"/>
    <s v="&quot;&quot;"/>
    <s v="No"/>
    <s v="Stature?"/>
  </r>
  <r>
    <s v="T3E7I2B"/>
    <x v="1"/>
    <x v="32"/>
    <s v="Individual 2B"/>
    <s v="&quot;&quot;"/>
    <s v="&quot;&quot;"/>
    <s v="&quot;&quot;"/>
    <x v="2"/>
    <s v="&quot;'"/>
    <s v="&quot;&quot;"/>
    <s v="Multiple"/>
    <s v="&quot;&quot;"/>
    <s v="See Individual 1"/>
    <s v="&quot;'"/>
    <s v="&quot;'"/>
    <s v="&quot;&quot;"/>
    <s v="&quot;&quot;"/>
    <s v="&quot;&quot;"/>
    <x v="3"/>
    <s v="&quot;&quot;"/>
    <s v="&quot;&quot;"/>
    <s v="&quot;&quot;"/>
    <s v="&quot;&quot;"/>
    <s v="&quot;&quot;"/>
    <s v="&quot;&quot;"/>
    <s v="&quot;&quot;"/>
    <x v="0"/>
    <s v="Stage 1"/>
    <s v="Secondary?"/>
    <s v="Young Child"/>
    <s v="5y"/>
    <s v="Young"/>
    <x v="1"/>
    <s v="Enamel hypoplasia"/>
    <s v="No"/>
    <s v="No"/>
    <s v="Enamel hypoplasia"/>
    <s v="No"/>
    <s v="No"/>
    <s v="No"/>
    <s v="No"/>
    <s v="No"/>
    <s v="Teeth, commingled fragments"/>
    <n v="0"/>
    <n v="1"/>
    <n v="0"/>
    <n v="0"/>
    <n v="0"/>
    <n v="0"/>
    <n v="0"/>
    <n v="0"/>
    <n v="0"/>
    <n v="0"/>
    <s v="No"/>
    <s v="No"/>
    <s v="No"/>
    <s v="No"/>
    <s v="NA"/>
    <s v="&quot;&quot;"/>
    <s v="Yes"/>
    <m/>
  </r>
  <r>
    <s v="T3E7I2C"/>
    <x v="1"/>
    <x v="32"/>
    <s v="Individual 2C"/>
    <s v="&quot;&quot;"/>
    <s v="&quot;&quot;"/>
    <s v="&quot;&quot;"/>
    <x v="2"/>
    <s v="&quot;'"/>
    <s v="&quot;&quot;"/>
    <s v="Multiple"/>
    <s v="&quot;&quot;"/>
    <s v="See Individual 1"/>
    <s v="&quot;'"/>
    <s v="&quot;'"/>
    <s v="&quot;&quot;"/>
    <s v="&quot;&quot;"/>
    <s v="&quot;&quot;"/>
    <x v="3"/>
    <s v="&quot;&quot;"/>
    <s v="&quot;&quot;"/>
    <s v="&quot;&quot;"/>
    <s v="&quot;&quot;"/>
    <s v="&quot;&quot;"/>
    <s v="&quot;&quot;"/>
    <s v="&quot;&quot;"/>
    <x v="0"/>
    <s v="Stage 1"/>
    <s v="Secondary?"/>
    <s v="Infant"/>
    <s v="9mo"/>
    <s v="Young"/>
    <x v="0"/>
    <s v="No"/>
    <s v="No"/>
    <s v="No"/>
    <s v="No"/>
    <s v="No"/>
    <s v="No"/>
    <s v="No"/>
    <s v="No"/>
    <s v="No"/>
    <s v="Teeth, commingled fragments"/>
    <n v="0"/>
    <n v="1"/>
    <n v="0"/>
    <n v="0"/>
    <n v="0"/>
    <n v="0"/>
    <n v="0"/>
    <n v="0"/>
    <n v="0"/>
    <n v="0"/>
    <s v="No"/>
    <s v="No"/>
    <s v="No"/>
    <s v="No"/>
    <s v="NA"/>
    <s v="&quot;&quot;"/>
    <s v="Yes"/>
    <m/>
  </r>
  <r>
    <s v="T3E7I3"/>
    <x v="1"/>
    <x v="32"/>
    <s v="Individual 3"/>
    <s v="&quot;&quot;"/>
    <s v="&quot;&quot;"/>
    <s v="&quot;&quot;"/>
    <x v="2"/>
    <s v="&quot;'"/>
    <s v="&quot;&quot;"/>
    <s v="Multiple"/>
    <s v="&quot;&quot;"/>
    <s v="See Individual 1"/>
    <s v="&quot;'"/>
    <s v="&quot;'"/>
    <s v="&quot;&quot;"/>
    <s v="&quot;&quot;"/>
    <s v="&quot;&quot;"/>
    <x v="3"/>
    <s v="&quot;&quot;"/>
    <s v="&quot;&quot;"/>
    <s v="&quot;&quot;"/>
    <s v="&quot;&quot;"/>
    <s v="&quot;&quot;"/>
    <s v="&quot;&quot;"/>
    <s v="&quot;&quot;"/>
    <x v="0"/>
    <s v="Stage 5"/>
    <s v="Secondary"/>
    <s v="Young Child"/>
    <s v="5y"/>
    <s v="Young"/>
    <x v="1"/>
    <s v="Possible enamel hypoplasia"/>
    <s v="No"/>
    <s v="No"/>
    <s v="Enamel hypoplasia"/>
    <s v="No"/>
    <s v="No"/>
    <s v="No"/>
    <s v="No"/>
    <s v="No"/>
    <s v="Skull, teeth, commingled fragments"/>
    <n v="1"/>
    <n v="1"/>
    <n v="0"/>
    <n v="0"/>
    <n v="0"/>
    <n v="0"/>
    <n v="0"/>
    <n v="0"/>
    <n v="0"/>
    <n v="0"/>
    <s v="No"/>
    <s v="No"/>
    <s v="No"/>
    <s v="No"/>
    <s v="NA"/>
    <s v="&quot;&quot;"/>
    <s v="Yes"/>
    <s v="Many overlapping teeth with Individual 2B - not same individual"/>
  </r>
  <r>
    <s v="T3E7I4"/>
    <x v="1"/>
    <x v="32"/>
    <s v="Individual 4"/>
    <s v="&quot;&quot;"/>
    <s v="&quot;&quot;"/>
    <s v="&quot;&quot;"/>
    <x v="2"/>
    <s v="&quot;'"/>
    <s v="&quot;&quot;"/>
    <s v="Multiple"/>
    <s v="&quot;&quot;"/>
    <s v="See Individual 1"/>
    <s v="&quot;'"/>
    <s v="&quot;'"/>
    <s v="&quot;&quot;"/>
    <s v="&quot;&quot;"/>
    <s v="&quot;&quot;"/>
    <x v="3"/>
    <s v="&quot;&quot;"/>
    <s v="&quot;&quot;"/>
    <s v="&quot;&quot;"/>
    <s v="&quot;&quot;"/>
    <s v="&quot;&quot;"/>
    <s v="&quot;&quot;"/>
    <s v="&quot;&quot;"/>
    <x v="0"/>
    <s v="Stage 4"/>
    <s v="Secondary"/>
    <s v="Infant"/>
    <s v="18mo"/>
    <s v="Young"/>
    <x v="0"/>
    <s v="No"/>
    <s v="No"/>
    <s v="No"/>
    <s v="No"/>
    <s v="No"/>
    <s v="No"/>
    <s v="No"/>
    <s v="No"/>
    <s v="No"/>
    <s v="Skull, teeth, commingled fragments "/>
    <n v="1"/>
    <n v="1"/>
    <n v="0"/>
    <n v="0"/>
    <n v="0"/>
    <n v="0"/>
    <n v="0"/>
    <n v="0"/>
    <n v="0"/>
    <n v="0"/>
    <s v="No"/>
    <s v="No"/>
    <s v="No"/>
    <s v="No"/>
    <s v="NA"/>
    <s v="&quot;&quot;"/>
    <s v="Yes"/>
    <s v="Same as Individual 2?"/>
  </r>
  <r>
    <s v="T3E8"/>
    <x v="1"/>
    <x v="33"/>
    <s v="Individual 1"/>
    <s v="Northeast"/>
    <s v="None"/>
    <s v="None"/>
    <x v="1"/>
    <s v="None"/>
    <s v="No"/>
    <s v="Individual"/>
    <s v="Yes"/>
    <s v="One ceramic vessel"/>
    <n v="1"/>
    <n v="0"/>
    <n v="0"/>
    <n v="0"/>
    <n v="0"/>
    <x v="0"/>
    <n v="0"/>
    <s v="No"/>
    <s v="No"/>
    <s v="No"/>
    <s v="No"/>
    <n v="1"/>
    <s v="El Grillo"/>
    <x v="2"/>
    <s v="Stage 3"/>
    <s v="Primary"/>
    <s v="Adolescent"/>
    <s v="10-17y"/>
    <s v="Indeterminate"/>
    <x v="0"/>
    <s v="No"/>
    <s v="No"/>
    <s v="No"/>
    <s v="No"/>
    <s v="No"/>
    <s v="No"/>
    <s v="No"/>
    <s v="Yes"/>
    <s v="Bites"/>
    <s v="Lost thorax, upper limbs, lower limbs, lower extremities"/>
    <n v="0"/>
    <n v="0"/>
    <n v="0"/>
    <n v="1"/>
    <n v="1"/>
    <n v="0"/>
    <n v="0"/>
    <n v="1"/>
    <n v="1"/>
    <n v="1"/>
    <s v="No"/>
    <s v="Yes"/>
    <s v="Yes"/>
    <s v="No"/>
    <s v="NA"/>
    <s v="No"/>
    <s v="Yes"/>
    <s v="Flexed on left side"/>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8">
  <r>
    <s v="C1P7E1"/>
    <x v="0"/>
    <x v="0"/>
    <s v="Individual 1"/>
    <s v="Northeast"/>
    <s v="Staircase connecting Platforms 7 and 8 "/>
    <x v="0"/>
    <s v="Fill"/>
    <s v="None"/>
    <s v="Yes"/>
    <x v="0"/>
    <s v="No"/>
    <s v="None"/>
    <n v="0"/>
    <n v="0"/>
    <n v="0"/>
    <n v="0"/>
    <n v="0"/>
    <s v="None"/>
    <n v="0"/>
    <s v="No"/>
    <s v="No"/>
    <x v="0"/>
    <s v="No"/>
    <n v="0"/>
    <s v="Tequila II-III "/>
    <x v="0"/>
    <s v="Stage 5"/>
    <x v="0"/>
    <x v="0"/>
    <s v="10-17y"/>
    <x v="0"/>
    <s v="No"/>
    <s v="No"/>
    <x v="0"/>
    <x v="0"/>
    <x v="0"/>
    <x v="0"/>
    <x v="0"/>
    <x v="0"/>
    <x v="0"/>
    <x v="0"/>
    <s v="Teeth, upper limb, lower limb"/>
    <n v="0"/>
    <n v="1"/>
    <n v="0"/>
    <n v="0"/>
    <n v="1"/>
    <n v="0"/>
    <n v="0"/>
    <n v="1"/>
    <n v="0"/>
    <n v="1"/>
    <s v="Yes"/>
    <x v="0"/>
    <x v="0"/>
    <x v="0"/>
    <x v="0"/>
    <x v="0"/>
    <s v="Yes"/>
    <s v="Stature 155 cm; bundle"/>
  </r>
  <r>
    <s v="C2P7"/>
    <x v="0"/>
    <x v="1"/>
    <s v="Concentrations A, B &amp; C "/>
    <s v="West"/>
    <s v="Platform 7 west wall"/>
    <x v="0"/>
    <s v="Fill"/>
    <s v="None"/>
    <s v="Yes"/>
    <x v="0"/>
    <s v="No"/>
    <s v="None"/>
    <n v="0"/>
    <n v="0"/>
    <n v="0"/>
    <n v="0"/>
    <n v="0"/>
    <s v="None"/>
    <n v="0"/>
    <s v="No"/>
    <s v="No"/>
    <x v="0"/>
    <s v="No"/>
    <n v="0"/>
    <s v="Tequila II-IV"/>
    <x v="0"/>
    <s v="Stage 5"/>
    <x v="0"/>
    <x v="1"/>
    <s v="Perinatal"/>
    <x v="1"/>
    <s v="Yes"/>
    <s v="Thickened cranium"/>
    <x v="0"/>
    <x v="0"/>
    <x v="0"/>
    <x v="0"/>
    <x v="1"/>
    <x v="0"/>
    <x v="1"/>
    <x v="1"/>
    <s v="Skull, Lower Limb, Long Bone"/>
    <n v="1"/>
    <n v="0"/>
    <n v="0"/>
    <n v="0"/>
    <n v="0"/>
    <n v="0"/>
    <n v="0"/>
    <n v="1"/>
    <n v="0"/>
    <n v="1"/>
    <s v="No"/>
    <x v="0"/>
    <x v="1"/>
    <x v="0"/>
    <x v="1"/>
    <x v="0"/>
    <s v="No"/>
    <s v="Possible pot polish"/>
  </r>
  <r>
    <s v="C3E1"/>
    <x v="0"/>
    <x v="2"/>
    <s v="Individual 1"/>
    <s v="Southwest"/>
    <s v="Beneath floor of Platform 1 of Exterior Plaza"/>
    <x v="1"/>
    <s v="Pit"/>
    <s v="Natural Floor"/>
    <s v="No"/>
    <x v="0"/>
    <s v="Yes"/>
    <s v="Two ceramic vessels, shell beads, small animal bone"/>
    <n v="2"/>
    <n v="0"/>
    <n v="0"/>
    <n v="0"/>
    <n v="1"/>
    <s v="Shell"/>
    <n v="1"/>
    <s v="Small Mammal"/>
    <s v="No"/>
    <x v="0"/>
    <s v="No"/>
    <n v="4"/>
    <s v="Tequila II-IV"/>
    <x v="0"/>
    <s v="Stage 3"/>
    <x v="1"/>
    <x v="2"/>
    <s v="6-10y"/>
    <x v="1"/>
    <s v="No"/>
    <s v="No"/>
    <x v="0"/>
    <x v="0"/>
    <x v="0"/>
    <x v="0"/>
    <x v="0"/>
    <x v="0"/>
    <x v="0"/>
    <x v="0"/>
    <s v="Skull, teeth, upper limb, upper extremities, long bones"/>
    <n v="1"/>
    <n v="1"/>
    <n v="0"/>
    <n v="0"/>
    <n v="1"/>
    <n v="1"/>
    <n v="0"/>
    <n v="0"/>
    <n v="0"/>
    <n v="1"/>
    <s v="No"/>
    <x v="0"/>
    <x v="0"/>
    <x v="0"/>
    <x v="2"/>
    <x v="1"/>
    <s v="Yes"/>
    <s v="Lying extended on back; Yellow pigment?; top of skull caved in; Betancourt stature estimate 1.25m"/>
  </r>
  <r>
    <s v="C3E2IA"/>
    <x v="0"/>
    <x v="3"/>
    <s v="Individual A"/>
    <s v="Southwest"/>
    <s v="Platform 1 of Exterior Plaza"/>
    <x v="2"/>
    <s v="Pit"/>
    <s v="Natural Floor"/>
    <s v="Yes"/>
    <x v="1"/>
    <s v="Yes"/>
    <s v="Two ceramic vessels, ceramic sherds, beads of shell, stone, and clay, small animal bone, obsidian nodules, wood charcoal"/>
    <n v="2"/>
    <n v="0"/>
    <n v="0"/>
    <n v="0"/>
    <n v="1"/>
    <s v="Shell, Stone, clay"/>
    <n v="1"/>
    <s v="Small Mammal"/>
    <s v="No"/>
    <x v="1"/>
    <s v="No"/>
    <n v="4"/>
    <s v="Tequila II-IV"/>
    <x v="0"/>
    <s v="Stage 4"/>
    <x v="2"/>
    <x v="3"/>
    <s v="None"/>
    <x v="0"/>
    <s v="Yes"/>
    <s v="Acromegaly, Periostitis in feet, Bowed legs"/>
    <x v="1"/>
    <x v="1"/>
    <x v="0"/>
    <x v="0"/>
    <x v="0"/>
    <x v="0"/>
    <x v="0"/>
    <x v="2"/>
    <s v="Skull, Teeth, Torso, Upper Extremities, Lower Limbs, Lower Extremities"/>
    <n v="1"/>
    <n v="1"/>
    <n v="0"/>
    <n v="1"/>
    <n v="0"/>
    <n v="1"/>
    <n v="0"/>
    <n v="1"/>
    <n v="1"/>
    <n v="1"/>
    <s v="Yes"/>
    <x v="0"/>
    <x v="0"/>
    <x v="0"/>
    <x v="3"/>
    <x v="2"/>
    <s v="No"/>
    <s v="Scatter of bones, feet to east; Possible cannibalism; ; Betancourt stature estimate 1.70 m, mine 175cm"/>
  </r>
  <r>
    <s v="C3EPE2IB"/>
    <x v="0"/>
    <x v="3"/>
    <s v="Individual B"/>
    <s v="Southwest"/>
    <s v="&quot;&quot;"/>
    <x v="3"/>
    <s v="&quot;&quot;"/>
    <s v="&quot;&quot;"/>
    <s v="&quot;&quot;"/>
    <x v="1"/>
    <s v="&quot;'"/>
    <s v="&quot;&quot;"/>
    <s v="&quot;&quot;"/>
    <s v="&quot;&quot;"/>
    <s v="&quot;&quot;"/>
    <s v="&quot;&quot;"/>
    <s v="&quot;&quot;"/>
    <s v="&quot;&quot;"/>
    <s v="&quot;&quot;"/>
    <s v="&quot;&quot;"/>
    <s v="&quot;&quot;"/>
    <x v="2"/>
    <s v="&quot;&quot;"/>
    <s v="&quot;&quot;"/>
    <s v="&quot;&quot;"/>
    <x v="0"/>
    <s v="Stage 3"/>
    <x v="2"/>
    <x v="0"/>
    <s v="15y"/>
    <x v="2"/>
    <s v="Yes"/>
    <s v="Cervical fusion, pectus excavatum, limb hypoplasia with bowing, fracture of distal right radius, Harris line on ulna shaft, enamel hypoplasias, uneven tooth wear "/>
    <x v="2"/>
    <x v="0"/>
    <x v="1"/>
    <x v="1"/>
    <x v="2"/>
    <x v="0"/>
    <x v="0"/>
    <x v="3"/>
    <s v="Teeth, Spine, Thorax, Upper Limbs, Upper Extremities, Lower Limbs, Lower Extremities"/>
    <n v="0"/>
    <n v="1"/>
    <n v="1"/>
    <n v="1"/>
    <n v="1"/>
    <n v="1"/>
    <n v="0"/>
    <n v="1"/>
    <n v="1"/>
    <n v="1"/>
    <s v="No"/>
    <x v="1"/>
    <x v="0"/>
    <x v="0"/>
    <x v="4"/>
    <x v="3"/>
    <s v="Yes"/>
    <s v="Possible cannibalism; ; Betancourt stature estimate 1.51 m, mine 150cm"/>
  </r>
  <r>
    <s v="C3E2IC (x2)"/>
    <x v="0"/>
    <x v="3"/>
    <s v="Individual C1"/>
    <s v="Southwest"/>
    <s v="&quot;&quot;"/>
    <x v="3"/>
    <s v="&quot;&quot;"/>
    <s v="&quot;&quot;"/>
    <s v="&quot;&quot;"/>
    <x v="1"/>
    <s v="&quot;&quot;"/>
    <s v="&quot;&quot;"/>
    <s v="&quot;&quot;"/>
    <s v="&quot;&quot;"/>
    <s v="&quot;&quot;"/>
    <s v="&quot;&quot;"/>
    <s v="&quot;&quot;"/>
    <s v="&quot;&quot;"/>
    <s v="&quot;&quot;"/>
    <s v="&quot;&quot;"/>
    <s v="&quot;&quot;"/>
    <x v="2"/>
    <s v="&quot;&quot;"/>
    <s v="&quot;&quot;"/>
    <s v="&quot;&quot;"/>
    <x v="0"/>
    <s v="Stage 2"/>
    <x v="2"/>
    <x v="2"/>
    <s v="8y"/>
    <x v="1"/>
    <s v="No"/>
    <s v="No"/>
    <x v="0"/>
    <x v="0"/>
    <x v="0"/>
    <x v="0"/>
    <x v="0"/>
    <x v="0"/>
    <x v="0"/>
    <x v="3"/>
    <s v="Upper Extremities, Lower Extremities, Commingled Skull, Commingled Teeth, Commingled Spine, Commingled Torso, Commingled Upper Limb, Commingled Pelvis, Commingled Lower Limb"/>
    <n v="0.5"/>
    <n v="0.5"/>
    <n v="0.5"/>
    <n v="0.5"/>
    <n v="0.5"/>
    <n v="1"/>
    <n v="0.5"/>
    <n v="0.5"/>
    <n v="1"/>
    <n v="0.5"/>
    <s v="Yes"/>
    <x v="1"/>
    <x v="0"/>
    <x v="0"/>
    <x v="4"/>
    <x v="3"/>
    <s v="No"/>
    <s v="Possible cannibalism; my stature estimate 140cm; red pigment"/>
  </r>
  <r>
    <s v="C3E2IC (x2)"/>
    <x v="0"/>
    <x v="3"/>
    <s v="Individual C2"/>
    <s v="Southwest"/>
    <s v="&quot;&quot;"/>
    <x v="3"/>
    <s v="&quot;&quot;"/>
    <s v="&quot;&quot;"/>
    <s v="&quot;&quot;"/>
    <x v="1"/>
    <s v="&quot;&quot;"/>
    <s v="&quot;&quot;"/>
    <s v="&quot;&quot;"/>
    <s v="&quot;&quot;"/>
    <s v="&quot;&quot;"/>
    <s v="&quot;&quot;"/>
    <s v="&quot;&quot;"/>
    <s v="&quot;&quot;"/>
    <s v="&quot;&quot;"/>
    <s v="&quot;&quot;"/>
    <s v="&quot;&quot;"/>
    <x v="2"/>
    <s v="&quot;&quot;"/>
    <s v="&quot;&quot;"/>
    <s v="&quot;&quot;"/>
    <x v="0"/>
    <s v="Stage 2"/>
    <x v="2"/>
    <x v="4"/>
    <s v="4y"/>
    <x v="1"/>
    <s v="No"/>
    <s v="No"/>
    <x v="0"/>
    <x v="0"/>
    <x v="0"/>
    <x v="0"/>
    <x v="0"/>
    <x v="0"/>
    <x v="0"/>
    <x v="3"/>
    <s v="Upper Extremities, Lower Extremities, Commingled Skull, Commingled Teeth, Commingled Spine, Commingled Torso, Commingled Upper Limb, Commingled Pelvis, Commingled Lower Limb"/>
    <n v="0.5"/>
    <n v="0.5"/>
    <n v="0.5"/>
    <n v="0.5"/>
    <n v="0.5"/>
    <n v="1"/>
    <n v="0.5"/>
    <n v="0.5"/>
    <n v="1"/>
    <n v="0.5"/>
    <s v="Yes"/>
    <x v="1"/>
    <x v="0"/>
    <x v="0"/>
    <x v="4"/>
    <x v="4"/>
    <s v="No"/>
    <s v="Possible cannibalism"/>
  </r>
  <r>
    <s v="C3E2ID"/>
    <x v="0"/>
    <x v="3"/>
    <s v="Individual D"/>
    <s v="Southwest"/>
    <s v="&quot;&quot;"/>
    <x v="3"/>
    <s v="&quot;&quot;"/>
    <s v="&quot;&quot;"/>
    <s v="&quot;&quot;"/>
    <x v="1"/>
    <s v="&quot;&quot;"/>
    <s v="&quot;&quot;"/>
    <s v="&quot;&quot;"/>
    <s v="&quot;&quot;"/>
    <s v="&quot;&quot;"/>
    <s v="&quot;&quot;"/>
    <s v="&quot;&quot;"/>
    <s v="&quot;&quot;"/>
    <s v="&quot;&quot;"/>
    <s v="&quot;&quot;"/>
    <s v="&quot;&quot;"/>
    <x v="2"/>
    <s v="&quot;&quot;"/>
    <s v="&quot;&quot;"/>
    <s v="&quot;&quot;"/>
    <x v="0"/>
    <s v="Stage 2"/>
    <x v="2"/>
    <x v="2"/>
    <s v="8-13y"/>
    <x v="1"/>
    <s v="Yes"/>
    <s v="Bowed left radius and ulna, break in left distal radius with associated cortical thickening of radius and ulna diaphyses"/>
    <x v="0"/>
    <x v="0"/>
    <x v="0"/>
    <x v="2"/>
    <x v="0"/>
    <x v="0"/>
    <x v="0"/>
    <x v="4"/>
    <s v="Skull, Spine, Torso, Upper Limbs, Upper Extremities, Lower Limbs, Lower Extremities "/>
    <n v="1"/>
    <n v="0"/>
    <n v="1"/>
    <n v="1"/>
    <n v="1"/>
    <n v="1"/>
    <n v="0"/>
    <n v="1"/>
    <n v="1"/>
    <n v="1"/>
    <s v="Yes"/>
    <x v="0"/>
    <x v="0"/>
    <x v="0"/>
    <x v="5"/>
    <x v="3"/>
    <s v="No"/>
    <s v="Possible cannibalism; my stature estimate 155cm"/>
  </r>
  <r>
    <s v="C3E2IE"/>
    <x v="0"/>
    <x v="3"/>
    <s v="Individual E"/>
    <s v="Southwest"/>
    <s v="&quot;&quot;"/>
    <x v="3"/>
    <s v="&quot;&quot;"/>
    <s v="&quot;&quot;"/>
    <s v="&quot;&quot;"/>
    <x v="1"/>
    <s v="&quot;&quot;"/>
    <s v="&quot;&quot;"/>
    <s v="&quot;&quot;"/>
    <s v="&quot;&quot;"/>
    <s v="&quot;&quot;"/>
    <s v="&quot;&quot;"/>
    <s v="&quot;&quot;"/>
    <s v="&quot;&quot;"/>
    <s v="&quot;&quot;"/>
    <s v="&quot;&quot;"/>
    <s v="&quot;&quot;"/>
    <x v="2"/>
    <s v="&quot;&quot;"/>
    <s v="&quot;&quot;"/>
    <s v="&quot;&quot;"/>
    <x v="0"/>
    <s v="Stage 1"/>
    <x v="2"/>
    <x v="1"/>
    <s v="6-9mo"/>
    <x v="1"/>
    <s v="No"/>
    <s v="No"/>
    <x v="0"/>
    <x v="0"/>
    <x v="0"/>
    <x v="0"/>
    <x v="0"/>
    <x v="0"/>
    <x v="0"/>
    <x v="0"/>
    <s v="Skull, Teeth, Spine, Thorax, Upper Limb, Pelvis, Lower Limb, Extremities"/>
    <n v="1"/>
    <n v="1"/>
    <n v="1"/>
    <n v="1"/>
    <n v="1"/>
    <n v="1"/>
    <n v="1"/>
    <n v="1"/>
    <n v="1"/>
    <n v="1"/>
    <s v="Yes "/>
    <x v="0"/>
    <x v="0"/>
    <x v="0"/>
    <x v="6"/>
    <x v="3"/>
    <s v="No"/>
    <s v="My stature estimate 65 cm"/>
  </r>
  <r>
    <s v="C3E3A"/>
    <x v="0"/>
    <x v="4"/>
    <s v="Individual A"/>
    <s v="Southwest"/>
    <s v="Platform 1 of Exterior Plaza"/>
    <x v="2"/>
    <s v="Pit"/>
    <s v="Natural Floor"/>
    <s v="Yes"/>
    <x v="1"/>
    <s v="Yes"/>
    <s v="Green and red flaky substance "/>
    <s v="&quot;&quot;"/>
    <s v="&quot;&quot;"/>
    <s v="&quot;&quot;"/>
    <s v="&quot;&quot;"/>
    <s v="&quot;&quot;"/>
    <s v="&quot;&quot;"/>
    <s v="&quot;&quot;"/>
    <s v="&quot;&quot;"/>
    <s v="&quot;&quot;"/>
    <x v="2"/>
    <s v="&quot;&quot;"/>
    <s v="&quot;&quot;"/>
    <s v="Tequila III"/>
    <x v="0"/>
    <s v="Stage 1"/>
    <x v="2"/>
    <x v="3"/>
    <s v="45-50y"/>
    <x v="2"/>
    <s v="Yes"/>
    <s v="dolichocephaly with possible cranial modification, porotic hyperostosis, cranial diploic expansion, micrognathia, molar agenesis, uneven wear of the upper teeth and heavy wear of the bottom teeth, calque deposits along the gum lines, osteoporosis in the mandible and post-cranial remains, slight bowing of the humerus and femur, a Harris line on the fibula, thick ulna"/>
    <x v="3"/>
    <x v="0"/>
    <x v="2"/>
    <x v="3"/>
    <x v="3"/>
    <x v="1"/>
    <x v="0"/>
    <x v="5"/>
    <s v="Skull, Teeth, Spine, Torso, Upper Limbs, Upper Extremities, Pelvis, Lower Limbs, Lower Extremities"/>
    <n v="1"/>
    <n v="1"/>
    <n v="1"/>
    <n v="1"/>
    <n v="1"/>
    <n v="1"/>
    <n v="1"/>
    <n v="1"/>
    <n v="1"/>
    <n v="1"/>
    <s v="Yes"/>
    <x v="0"/>
    <x v="0"/>
    <x v="0"/>
    <x v="7"/>
    <x v="5"/>
    <s v="Yes"/>
    <s v="Commingled burial; sample taken from right femur for paleodiet analysis by Aitor Brito Mayor; possible cannibalism (curved tooth marks, scalloped bite marks on right ulna); round cranial fragment; possible cranial deformation; possible sunbleaching; Betancourt stature estimate 1.53m"/>
  </r>
  <r>
    <s v="C3E3B"/>
    <x v="0"/>
    <x v="4"/>
    <s v="Individual B"/>
    <s v="Southwest"/>
    <s v="&quot;&quot;"/>
    <x v="3"/>
    <s v="&quot;&quot;"/>
    <s v="&quot;&quot;"/>
    <s v="&quot;&quot;"/>
    <x v="1"/>
    <s v="&quot;&quot;"/>
    <s v="Marine shell necklace, 2 turtle shells, 2 ceramic vessels, green and red flaky substance, 6 ceramic beads, 3 shell beads, 1 anthropomorphic shell pendant "/>
    <n v="2"/>
    <n v="0"/>
    <n v="0"/>
    <s v="No"/>
    <n v="1"/>
    <s v="Shell, Clay"/>
    <n v="1"/>
    <s v="2 Turtle shells"/>
    <s v="No"/>
    <x v="1"/>
    <s v="No"/>
    <n v="5"/>
    <s v="Tequila III"/>
    <x v="0"/>
    <s v="Stage 2"/>
    <x v="2"/>
    <x v="2"/>
    <s v="8-10y"/>
    <x v="1"/>
    <s v="No"/>
    <s v="No"/>
    <x v="0"/>
    <x v="0"/>
    <x v="0"/>
    <x v="0"/>
    <x v="0"/>
    <x v="0"/>
    <x v="0"/>
    <x v="6"/>
    <s v="Skull, Teeth (missing), Spine, Torso, Upper Limbs,Pelvis, Lower Limbs, Lower Extremities"/>
    <n v="1"/>
    <n v="1"/>
    <n v="1"/>
    <n v="1"/>
    <n v="1"/>
    <n v="0"/>
    <n v="1"/>
    <n v="1"/>
    <n v="1"/>
    <n v="1"/>
    <s v="Yes"/>
    <x v="0"/>
    <x v="0"/>
    <x v="0"/>
    <x v="8"/>
    <x v="3"/>
    <s v="Yes"/>
    <s v="Commingled burial; Betancourt stature estimate 1.10m"/>
  </r>
  <r>
    <s v="C3E3C1"/>
    <x v="0"/>
    <x v="4"/>
    <s v="Individual C1"/>
    <s v="Southwest"/>
    <s v="&quot;&quot;"/>
    <x v="3"/>
    <s v="&quot;&quot;"/>
    <s v="&quot;&quot;"/>
    <s v="&quot;&quot;"/>
    <x v="1"/>
    <s v="&quot;&quot;"/>
    <s v="&quot;&quot;"/>
    <s v="&quot;&quot;"/>
    <s v="&quot;&quot;"/>
    <s v="&quot;&quot;"/>
    <s v="&quot;&quot;"/>
    <s v="&quot;&quot;"/>
    <s v="&quot;&quot;"/>
    <s v="&quot;&quot;"/>
    <s v="&quot;&quot;"/>
    <s v="&quot;&quot;"/>
    <x v="2"/>
    <s v="&quot;&quot;"/>
    <s v="&quot;&quot;"/>
    <s v="Tequila III"/>
    <x v="0"/>
    <s v="Stage 2"/>
    <x v="2"/>
    <x v="4"/>
    <s v="3-4y"/>
    <x v="1"/>
    <s v="Yes"/>
    <s v="Porotic hyperostosis, healed rib breaks"/>
    <x v="0"/>
    <x v="0"/>
    <x v="0"/>
    <x v="4"/>
    <x v="1"/>
    <x v="0"/>
    <x v="0"/>
    <x v="4"/>
    <s v="Skull, Teeth, Spine, Torso, Upper Limbs, Upper Extremities, Pelvis, Lower Limbs, Lower Extremities (commingled)"/>
    <n v="1"/>
    <n v="1"/>
    <n v="1"/>
    <n v="1"/>
    <n v="1"/>
    <n v="1"/>
    <n v="1"/>
    <n v="1"/>
    <n v="1"/>
    <n v="1"/>
    <s v="Yes"/>
    <x v="0"/>
    <x v="0"/>
    <x v="0"/>
    <x v="8"/>
    <x v="3"/>
    <s v="Yes"/>
    <s v="Commingled burial; possible cannibalism"/>
  </r>
  <r>
    <s v="C3E3C2"/>
    <x v="0"/>
    <x v="4"/>
    <s v="Individual C2"/>
    <s v="Southwest"/>
    <s v="&quot;&quot;"/>
    <x v="3"/>
    <s v="&quot;&quot;"/>
    <s v="&quot;&quot;"/>
    <s v="&quot;&quot;"/>
    <x v="1"/>
    <s v="&quot;&quot;"/>
    <s v="&quot;&quot;"/>
    <s v="&quot;&quot;"/>
    <s v="&quot;&quot;"/>
    <s v="&quot;&quot;"/>
    <s v="&quot;&quot;"/>
    <s v="&quot;&quot;"/>
    <s v="&quot;&quot;"/>
    <s v="&quot;&quot;"/>
    <s v="&quot;&quot;"/>
    <s v="&quot;&quot;"/>
    <x v="2"/>
    <s v="&quot;&quot;"/>
    <s v="&quot;&quot;"/>
    <s v="Tequila III"/>
    <x v="0"/>
    <s v="Stage 2"/>
    <x v="2"/>
    <x v="4"/>
    <s v="2y"/>
    <x v="1"/>
    <s v="No"/>
    <s v="No"/>
    <x v="0"/>
    <x v="0"/>
    <x v="0"/>
    <x v="0"/>
    <x v="0"/>
    <x v="0"/>
    <x v="0"/>
    <x v="4"/>
    <s v="Skull, Teeth, Spine, Torso, Upper Limbs, Upper Extremities, Pelvis, Lower Limbs, Lower Extremities (commingled)"/>
    <n v="1"/>
    <n v="1"/>
    <n v="1"/>
    <n v="1"/>
    <n v="1"/>
    <n v="1"/>
    <n v="1"/>
    <n v="1"/>
    <n v="1"/>
    <n v="1"/>
    <s v="Yes"/>
    <x v="0"/>
    <x v="0"/>
    <x v="0"/>
    <x v="8"/>
    <x v="3"/>
    <s v="Yes"/>
    <s v="Commingled burial"/>
  </r>
  <r>
    <s v="C3E3C3"/>
    <x v="0"/>
    <x v="4"/>
    <s v="Individual C3"/>
    <s v="Southwest"/>
    <s v="&quot;&quot;"/>
    <x v="3"/>
    <s v="&quot;&quot;"/>
    <s v="&quot;&quot;"/>
    <s v="&quot;&quot;"/>
    <x v="1"/>
    <s v="&quot;&quot;"/>
    <s v="&quot;&quot;"/>
    <s v="&quot;&quot;"/>
    <s v="&quot;&quot;"/>
    <s v="&quot;&quot;"/>
    <s v="&quot;&quot;"/>
    <s v="&quot;&quot;"/>
    <s v="&quot;&quot;"/>
    <s v="&quot;&quot;"/>
    <s v="&quot;&quot;"/>
    <s v="&quot;&quot;"/>
    <x v="2"/>
    <s v="&quot;&quot;"/>
    <s v="&quot;&quot;"/>
    <s v="Tequila III"/>
    <x v="0"/>
    <s v="Stage 2"/>
    <x v="2"/>
    <x v="1"/>
    <s v="Perinatal"/>
    <x v="1"/>
    <s v="No"/>
    <s v="No"/>
    <x v="0"/>
    <x v="0"/>
    <x v="0"/>
    <x v="0"/>
    <x v="0"/>
    <x v="0"/>
    <x v="1"/>
    <x v="1"/>
    <s v="Skull, Teeth, Spine, Torso, Upper Limbs, Upper Extremities, Pelvis, Lower Limbs, Lower Extremities (commingled)"/>
    <n v="1"/>
    <n v="1"/>
    <n v="1"/>
    <n v="1"/>
    <n v="1"/>
    <n v="1"/>
    <n v="1"/>
    <n v="1"/>
    <n v="1"/>
    <n v="1"/>
    <s v="Yes"/>
    <x v="0"/>
    <x v="0"/>
    <x v="0"/>
    <x v="8"/>
    <x v="3"/>
    <s v="Yes"/>
    <s v="Commingled burial"/>
  </r>
  <r>
    <s v="C6T1"/>
    <x v="0"/>
    <x v="5"/>
    <s v="Individual 1"/>
    <s v="North"/>
    <s v="Central Mound"/>
    <x v="0"/>
    <s v="Chamber"/>
    <s v="Natural Floor"/>
    <s v="Yes"/>
    <x v="0"/>
    <s v="Yes"/>
    <s v="Three ceramic vessels, two slate necklaces with ceramic anthropomorphic pendants, basalt mano, metate, and hammerstone, red pigment"/>
    <n v="3"/>
    <n v="0"/>
    <n v="0"/>
    <n v="3"/>
    <n v="2"/>
    <s v="Slate, Clay"/>
    <n v="0"/>
    <s v="No"/>
    <s v="No"/>
    <x v="0"/>
    <s v="No"/>
    <n v="8"/>
    <s v="Tequila II-IV"/>
    <x v="0"/>
    <s v="Stage 5"/>
    <x v="0"/>
    <x v="5"/>
    <s v="No"/>
    <x v="0"/>
    <s v="No"/>
    <s v="No"/>
    <x v="0"/>
    <x v="0"/>
    <x v="0"/>
    <x v="0"/>
    <x v="0"/>
    <x v="0"/>
    <x v="1"/>
    <x v="1"/>
    <s v="Skull, teeth, spine, thorax, upper limb, pelvis, lower limb"/>
    <n v="1"/>
    <n v="1"/>
    <n v="1"/>
    <n v="1"/>
    <n v="1"/>
    <n v="0"/>
    <n v="1"/>
    <n v="1"/>
    <n v="0"/>
    <n v="1"/>
    <s v="Yes"/>
    <x v="0"/>
    <x v="1"/>
    <x v="1"/>
    <x v="9"/>
    <x v="6"/>
    <s v="No"/>
    <s v="45 degree orientation"/>
  </r>
  <r>
    <s v="C6T2"/>
    <x v="0"/>
    <x v="6"/>
    <s v="Individual 1"/>
    <s v="East"/>
    <s v="Central Mound"/>
    <x v="0"/>
    <s v="Chamber"/>
    <s v="Natural Floor"/>
    <s v="Yes"/>
    <x v="0"/>
    <s v="Yes"/>
    <s v="Six ceramic vessels, one ceramic figure, two conch shell bracelets, pollen stains, basalt metate, intrusive Huistla, intrusive ceramic sherds, intrusive sand, charcoal, red pigment "/>
    <n v="6"/>
    <n v="1"/>
    <n v="0"/>
    <n v="1"/>
    <n v="2"/>
    <s v="Shell"/>
    <n v="0"/>
    <s v="No"/>
    <s v="No"/>
    <x v="1"/>
    <s v="No"/>
    <n v="10"/>
    <s v="Tequila II-IV (vessels), Tequila II (figure), Atemajac II (Huistla)"/>
    <x v="0"/>
    <s v="Stage 4"/>
    <x v="0"/>
    <x v="5"/>
    <s v="15-25y"/>
    <x v="0"/>
    <s v="Yes"/>
    <s v="Thin and angulated left radius"/>
    <x v="0"/>
    <x v="0"/>
    <x v="0"/>
    <x v="2"/>
    <x v="0"/>
    <x v="0"/>
    <x v="1"/>
    <x v="1"/>
    <s v="Skull, teeth, spine, thorax, upper limbs, upper extremities, lower limbs, lower extremities"/>
    <n v="1"/>
    <n v="1"/>
    <n v="1"/>
    <n v="1"/>
    <n v="1"/>
    <n v="1"/>
    <n v="0"/>
    <n v="1"/>
    <n v="1"/>
    <n v="1"/>
    <s v="Yes"/>
    <x v="0"/>
    <x v="0"/>
    <x v="0"/>
    <x v="10"/>
    <x v="7"/>
    <s v="Yes"/>
    <s v="East-west axis; Reopened with additional offering in Postclassic"/>
  </r>
  <r>
    <s v="C6T3"/>
    <x v="0"/>
    <x v="7"/>
    <s v="Individual 1"/>
    <s v="South"/>
    <s v="Central Mound"/>
    <x v="0"/>
    <s v="Chamber"/>
    <s v="Stone Lined"/>
    <s v="Yes"/>
    <x v="0"/>
    <s v="No"/>
    <s v="None"/>
    <n v="0"/>
    <n v="0"/>
    <n v="0"/>
    <n v="0"/>
    <n v="0"/>
    <s v="None"/>
    <n v="0"/>
    <s v="No"/>
    <s v="No"/>
    <x v="0"/>
    <s v="No"/>
    <n v="0"/>
    <s v="Tequila II-IV"/>
    <x v="0"/>
    <s v="Stage 5"/>
    <x v="3"/>
    <x v="2"/>
    <s v="7-17y, Infant Tooth (0-2y)"/>
    <x v="1"/>
    <s v="No"/>
    <s v="No "/>
    <x v="0"/>
    <x v="0"/>
    <x v="0"/>
    <x v="0"/>
    <x v="0"/>
    <x v="0"/>
    <x v="0"/>
    <x v="7"/>
    <s v="Skull, teeth, upper limbs, upper extremities, lower limbs, lower extremities"/>
    <n v="1"/>
    <n v="1"/>
    <n v="0"/>
    <n v="0"/>
    <n v="1"/>
    <n v="1"/>
    <n v="0"/>
    <n v="1"/>
    <n v="1"/>
    <n v="1"/>
    <s v="Yes"/>
    <x v="0"/>
    <x v="0"/>
    <x v="1"/>
    <x v="9"/>
    <x v="6"/>
    <s v="Yes"/>
    <s v="Stature 135+ cm; sun bleached femurs; additional tooth of two year old; Betancourt stature estimate 1.59m, my stature estimate 135+cm"/>
  </r>
  <r>
    <s v="C6T4"/>
    <x v="0"/>
    <x v="8"/>
    <s v="Individual 1"/>
    <s v="West"/>
    <s v="Central Mound"/>
    <x v="0"/>
    <s v="Chamber"/>
    <s v="Slab Floor"/>
    <s v="Yes"/>
    <x v="0"/>
    <s v="Yes"/>
    <s v="One ceramic vessel, necklace of green stone beads and green obsidian pendants"/>
    <n v="1"/>
    <n v="0"/>
    <n v="0"/>
    <n v="0"/>
    <n v="1"/>
    <s v="Greenstone, Green Obsidian"/>
    <n v="0"/>
    <s v="No"/>
    <s v="No"/>
    <x v="0"/>
    <s v="No"/>
    <n v="2"/>
    <s v="Tequila II-III"/>
    <x v="0"/>
    <s v="Stage 5"/>
    <x v="0"/>
    <x v="1"/>
    <s v="9mo"/>
    <x v="1"/>
    <s v="No"/>
    <s v="No"/>
    <x v="0"/>
    <x v="0"/>
    <x v="0"/>
    <x v="0"/>
    <x v="0"/>
    <x v="0"/>
    <x v="1"/>
    <x v="1"/>
    <s v="Skull, teeth"/>
    <n v="1"/>
    <n v="1"/>
    <n v="0"/>
    <n v="0"/>
    <n v="0"/>
    <n v="0"/>
    <n v="0"/>
    <n v="0"/>
    <n v="0"/>
    <n v="0"/>
    <s v="Yes"/>
    <x v="0"/>
    <x v="1"/>
    <x v="0"/>
    <x v="11"/>
    <x v="6"/>
    <s v="Yes"/>
    <s v="Skull and long bones on a north-south axis with the skull facing north"/>
  </r>
  <r>
    <s v="C6ECI1"/>
    <x v="0"/>
    <x v="9"/>
    <s v="Individual 1"/>
    <s v="Center"/>
    <s v="Central Mound"/>
    <x v="0"/>
    <s v="Fill"/>
    <s v="None"/>
    <s v="Yes"/>
    <x v="1"/>
    <s v="No"/>
    <s v="None"/>
    <n v="0"/>
    <n v="0"/>
    <n v="0"/>
    <n v="0"/>
    <n v="0"/>
    <s v="None"/>
    <n v="0"/>
    <s v="No"/>
    <s v="No"/>
    <x v="0"/>
    <s v="No"/>
    <n v="0"/>
    <s v="Tequila II"/>
    <x v="0"/>
    <s v="Stage 5"/>
    <x v="0"/>
    <x v="3"/>
    <s v="40-60y"/>
    <x v="2"/>
    <s v="Yes"/>
    <s v="Mild porotic hyperostosis"/>
    <x v="0"/>
    <x v="0"/>
    <x v="0"/>
    <x v="0"/>
    <x v="1"/>
    <x v="0"/>
    <x v="1"/>
    <x v="1"/>
    <s v="Skull, Commingled Postcranial"/>
    <n v="1"/>
    <n v="0"/>
    <n v="0"/>
    <n v="2"/>
    <n v="3"/>
    <n v="1"/>
    <n v="2"/>
    <n v="3"/>
    <n v="1"/>
    <n v="3"/>
    <s v="Yes"/>
    <x v="1"/>
    <x v="1"/>
    <x v="1"/>
    <x v="9"/>
    <x v="0"/>
    <s v="Yes"/>
    <m/>
  </r>
  <r>
    <s v="C6ECI2"/>
    <x v="0"/>
    <x v="9"/>
    <s v="Individual 2"/>
    <s v="Center"/>
    <s v="&quot;&quot;"/>
    <x v="3"/>
    <s v="&quot;&quot;"/>
    <s v="&quot;&quot;"/>
    <s v="&quot;&quot;"/>
    <x v="1"/>
    <s v="&quot;&quot;"/>
    <s v="&quot;&quot;"/>
    <s v="&quot;&quot;"/>
    <s v="&quot;&quot;"/>
    <s v="&quot;&quot;"/>
    <s v="&quot;&quot;"/>
    <s v="&quot;&quot;"/>
    <s v="&quot;&quot;"/>
    <s v="&quot;&quot;"/>
    <s v="&quot;&quot;"/>
    <s v="&quot;&quot;"/>
    <x v="2"/>
    <s v="&quot;&quot;"/>
    <s v="&quot;&quot;"/>
    <s v="&quot;&quot;"/>
    <x v="0"/>
    <s v="Stage 5"/>
    <x v="0"/>
    <x v="6"/>
    <s v="48-79y"/>
    <x v="2"/>
    <s v="Yes"/>
    <s v="Mild porotic hyperostosis"/>
    <x v="0"/>
    <x v="0"/>
    <x v="0"/>
    <x v="0"/>
    <x v="1"/>
    <x v="0"/>
    <x v="1"/>
    <x v="1"/>
    <s v="Skull, Teeth, Spine, Commingled Postcranial"/>
    <n v="1"/>
    <n v="1"/>
    <n v="1"/>
    <n v="0"/>
    <n v="0"/>
    <n v="0"/>
    <n v="0"/>
    <n v="0"/>
    <n v="0"/>
    <n v="0"/>
    <s v="Yes"/>
    <x v="1"/>
    <x v="0"/>
    <x v="1"/>
    <x v="9"/>
    <x v="3"/>
    <s v="Yes"/>
    <m/>
  </r>
  <r>
    <s v="C6ECI3"/>
    <x v="0"/>
    <x v="9"/>
    <s v="Individual 3"/>
    <s v="Center"/>
    <s v="&quot;&quot;"/>
    <x v="3"/>
    <s v="&quot;&quot;"/>
    <s v="&quot;&quot;"/>
    <s v="&quot;&quot;"/>
    <x v="1"/>
    <s v="&quot;&quot;"/>
    <s v="&quot;&quot;"/>
    <s v="&quot;&quot;"/>
    <s v="&quot;&quot;"/>
    <s v="&quot;&quot;"/>
    <s v="&quot;&quot;"/>
    <s v="&quot;&quot;"/>
    <s v="&quot;&quot;"/>
    <s v="&quot;&quot;"/>
    <s v="&quot;&quot;"/>
    <s v="&quot;&quot;"/>
    <x v="2"/>
    <s v="&quot;&quot;"/>
    <s v="&quot;&quot;"/>
    <s v="&quot;&quot;"/>
    <x v="0"/>
    <s v="Stage 5"/>
    <x v="0"/>
    <x v="3"/>
    <s v="35-50y"/>
    <x v="2"/>
    <s v="Yes"/>
    <s v="Carie, Dehiscence"/>
    <x v="0"/>
    <x v="0"/>
    <x v="0"/>
    <x v="0"/>
    <x v="4"/>
    <x v="2"/>
    <x v="1"/>
    <x v="1"/>
    <s v="Skull, Teeth, Commingled Postcranial"/>
    <n v="1"/>
    <n v="1"/>
    <n v="0"/>
    <n v="0"/>
    <n v="0"/>
    <n v="0"/>
    <n v="0"/>
    <n v="0"/>
    <n v="0"/>
    <n v="0"/>
    <s v="Yes"/>
    <x v="1"/>
    <x v="0"/>
    <x v="1"/>
    <x v="9"/>
    <x v="3"/>
    <s v="Yes"/>
    <m/>
  </r>
  <r>
    <s v="C6ECI4"/>
    <x v="0"/>
    <x v="9"/>
    <s v="Individual 4"/>
    <s v="Center"/>
    <s v="&quot;&quot;"/>
    <x v="3"/>
    <s v="&quot;&quot;"/>
    <s v="&quot;&quot;"/>
    <s v="&quot;&quot;"/>
    <x v="1"/>
    <s v="&quot;&quot;"/>
    <s v="&quot;"/>
    <s v="&quot;&quot;"/>
    <s v="&quot;&quot;"/>
    <s v="&quot;&quot;"/>
    <s v="&quot;&quot;"/>
    <s v="&quot;&quot;"/>
    <s v="&quot;&quot;"/>
    <s v="&quot;&quot;"/>
    <s v="&quot;&quot;"/>
    <s v="&quot;&quot;"/>
    <x v="2"/>
    <s v="&quot;&quot;"/>
    <s v="&quot;&quot;"/>
    <s v="&quot;&quot;"/>
    <x v="0"/>
    <s v="Stage 5"/>
    <x v="0"/>
    <x v="7"/>
    <s v="None"/>
    <x v="1"/>
    <s v="No"/>
    <s v="No"/>
    <x v="0"/>
    <x v="0"/>
    <x v="0"/>
    <x v="0"/>
    <x v="0"/>
    <x v="0"/>
    <x v="1"/>
    <x v="1"/>
    <s v="Skull, Commingled Postcranial"/>
    <n v="1"/>
    <n v="0"/>
    <n v="0"/>
    <n v="0"/>
    <n v="0"/>
    <n v="0"/>
    <n v="0"/>
    <n v="0"/>
    <n v="0"/>
    <n v="0"/>
    <s v="Yes"/>
    <x v="1"/>
    <x v="1"/>
    <x v="0"/>
    <x v="12"/>
    <x v="3"/>
    <s v="Yes"/>
    <s v="Same as Individual 5?"/>
  </r>
  <r>
    <s v="C6ECI5"/>
    <x v="0"/>
    <x v="9"/>
    <s v="Individual 5"/>
    <s v="Center"/>
    <s v="&quot;&quot;"/>
    <x v="3"/>
    <s v="&quot;&quot;"/>
    <s v="&quot;&quot;"/>
    <s v="&quot;&quot;"/>
    <x v="1"/>
    <s v="&quot;&quot;"/>
    <s v="&quot;&quot;"/>
    <s v="&quot;&quot;"/>
    <s v="&quot;&quot;"/>
    <s v="&quot;&quot;"/>
    <s v="&quot;&quot;"/>
    <s v="&quot;&quot;"/>
    <s v="&quot;&quot;"/>
    <s v="&quot;&quot;"/>
    <s v="&quot;&quot;"/>
    <s v="&quot;&quot;"/>
    <x v="2"/>
    <s v="&quot;&quot;"/>
    <s v="&quot;&quot;"/>
    <s v="&quot;&quot;"/>
    <x v="0"/>
    <s v="Stage 1"/>
    <x v="0"/>
    <x v="5"/>
    <s v="17-25y"/>
    <x v="2"/>
    <s v="No"/>
    <s v="No"/>
    <x v="0"/>
    <x v="0"/>
    <x v="0"/>
    <x v="0"/>
    <x v="0"/>
    <x v="0"/>
    <x v="1"/>
    <x v="1"/>
    <s v="Skull, Commingled Postcranial"/>
    <n v="1"/>
    <n v="0"/>
    <n v="0"/>
    <n v="0"/>
    <n v="0"/>
    <n v="0"/>
    <n v="0"/>
    <n v="0"/>
    <n v="0"/>
    <n v="0"/>
    <s v="No"/>
    <x v="1"/>
    <x v="1"/>
    <x v="1"/>
    <x v="9"/>
    <x v="3"/>
    <s v="Yes"/>
    <s v="Same as Individual 4?"/>
  </r>
  <r>
    <s v="C6ECI6"/>
    <x v="0"/>
    <x v="9"/>
    <s v="Individual 6"/>
    <s v="Center"/>
    <s v="&quot;&quot;"/>
    <x v="3"/>
    <s v="&quot;&quot;"/>
    <s v="&quot;&quot;"/>
    <s v="&quot;&quot;"/>
    <x v="1"/>
    <s v="&quot;&quot;"/>
    <s v="&quot;&quot;"/>
    <s v="&quot;&quot;"/>
    <s v="&quot;&quot;"/>
    <s v="&quot;&quot;"/>
    <s v="&quot;&quot;"/>
    <s v="&quot;&quot;"/>
    <s v="&quot;&quot;"/>
    <s v="&quot;&quot;"/>
    <s v="&quot;&quot;"/>
    <s v="&quot;&quot;"/>
    <x v="2"/>
    <s v="&quot;&quot;"/>
    <s v="&quot;&quot;"/>
    <s v="&quot;&quot;"/>
    <x v="0"/>
    <s v="Stage 1"/>
    <x v="0"/>
    <x v="3"/>
    <s v="30-55y"/>
    <x v="2"/>
    <s v="No"/>
    <s v="No"/>
    <x v="0"/>
    <x v="0"/>
    <x v="0"/>
    <x v="0"/>
    <x v="0"/>
    <x v="0"/>
    <x v="1"/>
    <x v="1"/>
    <s v="Skull, Teeth, Commingled Postcranial"/>
    <n v="1"/>
    <n v="1"/>
    <n v="0"/>
    <n v="0"/>
    <n v="0"/>
    <n v="0"/>
    <n v="0"/>
    <n v="0"/>
    <n v="0"/>
    <n v="0"/>
    <s v="Yes"/>
    <x v="1"/>
    <x v="0"/>
    <x v="0"/>
    <x v="13"/>
    <x v="3"/>
    <s v="Yes"/>
    <m/>
  </r>
  <r>
    <s v="C6ECI7"/>
    <x v="0"/>
    <x v="9"/>
    <s v="Individual 7"/>
    <s v="Center"/>
    <s v="&quot;&quot;"/>
    <x v="3"/>
    <s v="&quot;&quot;"/>
    <s v="&quot;&quot;"/>
    <s v="&quot;&quot;"/>
    <x v="1"/>
    <s v="&quot;&quot;"/>
    <s v="&quot;&quot;"/>
    <s v="&quot;&quot;"/>
    <s v="&quot;&quot;"/>
    <s v="&quot;&quot;"/>
    <s v="&quot;&quot;"/>
    <s v="&quot;&quot;"/>
    <s v="&quot;&quot;"/>
    <s v="&quot;&quot;"/>
    <s v="&quot;&quot;"/>
    <s v="&quot;&quot;"/>
    <x v="2"/>
    <s v="&quot;&quot;"/>
    <s v="&quot;&quot;"/>
    <s v="&quot;&quot;"/>
    <x v="0"/>
    <s v="Stage 5"/>
    <x v="0"/>
    <x v="3"/>
    <s v="30-50y"/>
    <x v="3"/>
    <s v="Yes"/>
    <s v="Moderate porotic hyperostosis"/>
    <x v="0"/>
    <x v="0"/>
    <x v="0"/>
    <x v="0"/>
    <x v="1"/>
    <x v="0"/>
    <x v="1"/>
    <x v="1"/>
    <s v="Skull, Commingled Postcranial"/>
    <n v="1"/>
    <n v="0"/>
    <n v="0"/>
    <n v="0"/>
    <n v="0"/>
    <n v="0"/>
    <n v="0"/>
    <n v="0"/>
    <n v="0"/>
    <n v="0"/>
    <s v="Yes"/>
    <x v="1"/>
    <x v="1"/>
    <x v="1"/>
    <x v="9"/>
    <x v="3"/>
    <s v="Yes"/>
    <m/>
  </r>
  <r>
    <s v="C6T5 (x5)"/>
    <x v="0"/>
    <x v="10"/>
    <s v="Indvidual 1"/>
    <s v="Center"/>
    <s v="Central Mound"/>
    <x v="4"/>
    <s v="Shaft and Chamber"/>
    <s v="Slab Door"/>
    <s v="Yes"/>
    <x v="1"/>
    <s v="Yes"/>
    <s v="Ceramic sherds, sand, four ceramic vessels, bird and reptile bone, 23 ceramic beads, 18 marine shell beads, 24 antler or tooth beads, one shell/tooth/antler earspool "/>
    <n v="4"/>
    <n v="0"/>
    <n v="0"/>
    <n v="0"/>
    <n v="3"/>
    <s v="Clay, Shell, Antler"/>
    <n v="2"/>
    <s v="Bird, Reptile"/>
    <s v="No"/>
    <x v="0"/>
    <s v="No"/>
    <n v="9"/>
    <s v="Tequila II-IV"/>
    <x v="0"/>
    <s v="Stage 5"/>
    <x v="2"/>
    <x v="5"/>
    <s v="15y+"/>
    <x v="0"/>
    <s v="No"/>
    <s v="Dehiscence, Carie"/>
    <x v="0"/>
    <x v="0"/>
    <x v="0"/>
    <x v="0"/>
    <x v="4"/>
    <x v="2"/>
    <x v="1"/>
    <x v="1"/>
    <s v="Skull, Teeth, commingled spine (1), commingled thorax (1), upper limb (2), commingled upper extremities (1), commingled pelvis (1), commingled lower limb (1), commingled lower extremities (2)"/>
    <n v="1"/>
    <n v="1"/>
    <n v="1"/>
    <n v="1"/>
    <n v="1"/>
    <n v="0"/>
    <n v="1"/>
    <n v="1"/>
    <n v="2"/>
    <n v="2"/>
    <s v="Yes"/>
    <x v="0"/>
    <x v="0"/>
    <x v="0"/>
    <x v="14"/>
    <x v="8"/>
    <s v="Yes"/>
    <s v="Skulls on north side, post cranial on south, intermingled with animal bones and jewelry"/>
  </r>
  <r>
    <s v="C6T5 (x5)"/>
    <x v="0"/>
    <x v="10"/>
    <s v="Individual 2"/>
    <s v="Center"/>
    <s v="&quot;&quot;"/>
    <x v="3"/>
    <s v="&quot;&quot;"/>
    <s v="&quot;&quot;"/>
    <s v="&quot;&quot;"/>
    <x v="1"/>
    <s v="&quot;&quot;"/>
    <s v="&quot;&quot;"/>
    <s v="&quot;&quot;"/>
    <s v="&quot;&quot;"/>
    <s v="&quot;&quot;"/>
    <s v="&quot;&quot;"/>
    <s v="&quot;&quot;"/>
    <s v="&quot;&quot;"/>
    <s v="&quot;&quot;"/>
    <s v="&quot;&quot;"/>
    <s v="&quot;&quot;"/>
    <x v="2"/>
    <s v="&quot;&quot;"/>
    <s v="&quot;&quot;"/>
    <s v="Tequila II-IV"/>
    <x v="0"/>
    <s v="Stage 5"/>
    <x v="2"/>
    <x v="3"/>
    <s v="15y+"/>
    <x v="0"/>
    <s v="Yes"/>
    <s v="No"/>
    <x v="0"/>
    <x v="0"/>
    <x v="0"/>
    <x v="0"/>
    <x v="0"/>
    <x v="0"/>
    <x v="1"/>
    <x v="1"/>
    <s v="Teeth, commingled skull (1), commingled spine (1), commingled thorax (1), upper limb (2), commingled upper extremities (1), commingled pelvis (1), commingled lower limb (1), commingled lower extremities (2)"/>
    <n v="0"/>
    <n v="1"/>
    <n v="0"/>
    <n v="0"/>
    <n v="0"/>
    <n v="0"/>
    <n v="0"/>
    <n v="0"/>
    <n v="0"/>
    <n v="0"/>
    <s v="Yes"/>
    <x v="0"/>
    <x v="0"/>
    <x v="0"/>
    <x v="14"/>
    <x v="3"/>
    <s v="Yes"/>
    <s v="&quot;&quot;"/>
  </r>
  <r>
    <s v="C6T5 (x5)"/>
    <x v="0"/>
    <x v="10"/>
    <s v="Individual 3"/>
    <s v="Center"/>
    <s v="&quot;&quot;"/>
    <x v="3"/>
    <s v="&quot;&quot;"/>
    <s v="&quot;&quot;"/>
    <s v="&quot;&quot;"/>
    <x v="1"/>
    <s v="&quot;&quot;"/>
    <s v="&quot;&quot;"/>
    <s v="&quot;&quot;"/>
    <s v="&quot;&quot;"/>
    <s v="&quot;&quot;"/>
    <s v="&quot;&quot;"/>
    <s v="&quot;&quot;"/>
    <s v="&quot;&quot;"/>
    <s v="&quot;&quot;"/>
    <s v="&quot;&quot;"/>
    <s v="&quot;&quot;"/>
    <x v="2"/>
    <s v="&quot;&quot;"/>
    <s v="&quot;&quot;"/>
    <s v="Tequila II-IV"/>
    <x v="0"/>
    <s v="Stage 5"/>
    <x v="2"/>
    <x v="4"/>
    <s v="2y"/>
    <x v="1"/>
    <s v="No"/>
    <s v="No"/>
    <x v="0"/>
    <x v="0"/>
    <x v="0"/>
    <x v="0"/>
    <x v="0"/>
    <x v="0"/>
    <x v="1"/>
    <x v="1"/>
    <s v="Skull, Teeth, commingled spine (1), commingled thorax (1), upper limb (2), commingled upper extremities (1), commingled pelvis (1), commingled lower limb (1), commingled lower extremities (2)"/>
    <n v="1"/>
    <n v="1"/>
    <n v="0"/>
    <n v="0"/>
    <n v="0"/>
    <n v="0"/>
    <n v="0"/>
    <n v="0"/>
    <n v="0"/>
    <n v="0"/>
    <s v="Yes"/>
    <x v="0"/>
    <x v="0"/>
    <x v="0"/>
    <x v="14"/>
    <x v="3"/>
    <s v="Yes"/>
    <s v="&quot;&quot;"/>
  </r>
  <r>
    <s v="C6T5 (x5)"/>
    <x v="0"/>
    <x v="10"/>
    <s v="Individual 4"/>
    <s v="Center"/>
    <s v="&quot;&quot;"/>
    <x v="3"/>
    <s v="&quot;&quot;"/>
    <s v="&quot;&quot;"/>
    <s v="&quot;&quot;"/>
    <x v="1"/>
    <s v="&quot;&quot;"/>
    <s v="&quot;&quot;"/>
    <s v="&quot;&quot;"/>
    <s v="&quot;&quot;"/>
    <s v="&quot;&quot;"/>
    <s v="&quot;&quot;"/>
    <s v="&quot;&quot;"/>
    <s v="&quot;&quot;"/>
    <s v="&quot;&quot;"/>
    <s v="&quot;&quot;"/>
    <s v="&quot;&quot;"/>
    <x v="2"/>
    <s v="&quot;&quot;"/>
    <s v="&quot;&quot;"/>
    <s v="Tequila II-IV"/>
    <x v="0"/>
    <s v="Stage 5"/>
    <x v="2"/>
    <x v="4"/>
    <s v="4y"/>
    <x v="1"/>
    <s v="No"/>
    <s v="No"/>
    <x v="0"/>
    <x v="0"/>
    <x v="0"/>
    <x v="0"/>
    <x v="0"/>
    <x v="0"/>
    <x v="1"/>
    <x v="1"/>
    <s v="Skull, Teeth, commingled spine (1), commingled thorax (1), upper limb (2), commingled upper extremities (1), commingled pelvis (1), commingled lower limb (1), commingled lower extremities (2)"/>
    <n v="1"/>
    <n v="1"/>
    <n v="0"/>
    <n v="0"/>
    <n v="0"/>
    <n v="0"/>
    <n v="0"/>
    <n v="0"/>
    <n v="0"/>
    <n v="0"/>
    <s v="Yes"/>
    <x v="0"/>
    <x v="0"/>
    <x v="0"/>
    <x v="14"/>
    <x v="3"/>
    <s v="Yes"/>
    <s v="&quot;&quot;"/>
  </r>
  <r>
    <s v="C6T5 (x5)"/>
    <x v="0"/>
    <x v="10"/>
    <s v="Individual 5"/>
    <s v="Center"/>
    <s v="&quot;&quot;"/>
    <x v="3"/>
    <s v="&quot;&quot;"/>
    <s v="&quot;&quot;"/>
    <s v="&quot;&quot;"/>
    <x v="1"/>
    <s v="&quot;&quot;"/>
    <s v="&quot;&quot;"/>
    <s v="&quot;&quot;"/>
    <s v="&quot;&quot;"/>
    <s v="&quot;&quot;"/>
    <s v="&quot;&quot;"/>
    <s v="&quot;&quot;"/>
    <s v="&quot;&quot;"/>
    <s v="&quot;&quot;"/>
    <s v="&quot;&quot;"/>
    <s v="&quot;&quot;"/>
    <x v="2"/>
    <s v="&quot;&quot;"/>
    <s v="&quot;&quot;"/>
    <s v="Tequila II-IV"/>
    <x v="0"/>
    <s v="Stage 5"/>
    <x v="2"/>
    <x v="2"/>
    <s v="8y"/>
    <x v="1"/>
    <s v="No"/>
    <s v="No"/>
    <x v="0"/>
    <x v="0"/>
    <x v="0"/>
    <x v="0"/>
    <x v="0"/>
    <x v="0"/>
    <x v="1"/>
    <x v="1"/>
    <s v="Upper limb, Upper extremities, Teeth, commingled skull (1), commingled spine (1), commingled thorax (1), commingled pelvis (1), commingled lower limb (1), commingled lower extremities (2)"/>
    <n v="0"/>
    <n v="1"/>
    <n v="0"/>
    <n v="0"/>
    <n v="1"/>
    <n v="1"/>
    <n v="0"/>
    <n v="0"/>
    <n v="0"/>
    <n v="0"/>
    <s v="Yes"/>
    <x v="0"/>
    <x v="0"/>
    <x v="0"/>
    <x v="14"/>
    <x v="3"/>
    <s v="Yes"/>
    <s v="&quot;&quot;"/>
  </r>
  <r>
    <s v="C6O6"/>
    <x v="0"/>
    <x v="11"/>
    <s v="Individual 1"/>
    <s v="East"/>
    <s v="Central Mound"/>
    <x v="0"/>
    <s v="Fill"/>
    <s v="None"/>
    <s v="Yes"/>
    <x v="0"/>
    <s v="Yes"/>
    <s v="Two ceramic vessels, ceramic sherds, obsidian nodule"/>
    <n v="2"/>
    <n v="0"/>
    <n v="0"/>
    <n v="0"/>
    <n v="0"/>
    <s v="None"/>
    <n v="0"/>
    <s v="No"/>
    <s v="No"/>
    <x v="0"/>
    <s v="No"/>
    <n v="2"/>
    <s v="Tequila II-III"/>
    <x v="0"/>
    <s v="Stage 5"/>
    <x v="0"/>
    <x v="3"/>
    <s v="15y+"/>
    <x v="2"/>
    <s v="Yes"/>
    <s v="Tooth loss"/>
    <x v="0"/>
    <x v="0"/>
    <x v="0"/>
    <x v="5"/>
    <x v="0"/>
    <x v="0"/>
    <x v="1"/>
    <x v="1"/>
    <s v="Skull, Teeth, Lost Long Bones"/>
    <n v="1"/>
    <n v="1"/>
    <n v="0"/>
    <n v="0"/>
    <n v="0"/>
    <n v="0"/>
    <n v="0"/>
    <n v="0"/>
    <n v="0"/>
    <n v="1"/>
    <s v="No"/>
    <x v="0"/>
    <x v="1"/>
    <x v="1"/>
    <x v="9"/>
    <x v="9"/>
    <s v="Yes"/>
    <m/>
  </r>
  <r>
    <s v="C6PE11"/>
    <x v="0"/>
    <x v="12"/>
    <s v="Individual 1"/>
    <s v="Southwest"/>
    <s v="In front of Platform B"/>
    <x v="2"/>
    <s v="Pit"/>
    <s v="Empedrado, Natural Floor"/>
    <s v="Yes"/>
    <x v="0"/>
    <s v="Yes"/>
    <s v="Two large metates, obsidian fragment"/>
    <n v="0"/>
    <n v="0"/>
    <n v="1"/>
    <n v="2"/>
    <n v="0"/>
    <s v="None"/>
    <n v="0"/>
    <s v="No"/>
    <s v="No"/>
    <x v="0"/>
    <s v="No"/>
    <n v="3"/>
    <s v="Tequila I-IV"/>
    <x v="0"/>
    <s v="Stage 5"/>
    <x v="0"/>
    <x v="8"/>
    <s v="None"/>
    <x v="4"/>
    <s v="No"/>
    <s v="No"/>
    <x v="0"/>
    <x v="0"/>
    <x v="0"/>
    <x v="0"/>
    <x v="0"/>
    <x v="0"/>
    <x v="1"/>
    <x v="1"/>
    <s v="Long Bone (right leg), Lost Skull (maxilla) "/>
    <n v="1"/>
    <n v="0"/>
    <n v="0"/>
    <n v="0"/>
    <n v="0"/>
    <n v="0"/>
    <n v="0"/>
    <n v="1"/>
    <n v="0"/>
    <n v="1"/>
    <s v="No"/>
    <x v="0"/>
    <x v="1"/>
    <x v="1"/>
    <x v="9"/>
    <x v="10"/>
    <s v="No"/>
    <m/>
  </r>
  <r>
    <s v="C6PE12"/>
    <x v="0"/>
    <x v="13"/>
    <s v="Individual 1"/>
    <s v="South"/>
    <s v="In front of Platform A"/>
    <x v="2"/>
    <s v="Pit"/>
    <s v="Slab Markers, Slab Floor"/>
    <s v="Yes"/>
    <x v="0"/>
    <s v="Yes"/>
    <s v="Three ceramic vessels"/>
    <n v="3"/>
    <n v="0"/>
    <n v="0"/>
    <n v="0"/>
    <n v="0"/>
    <s v="None"/>
    <n v="0"/>
    <s v="No"/>
    <s v="No"/>
    <x v="0"/>
    <s v="No"/>
    <n v="3"/>
    <s v="Tequila I-IV"/>
    <x v="0"/>
    <s v="Stage 5"/>
    <x v="0"/>
    <x v="3"/>
    <s v="15y+"/>
    <x v="3"/>
    <s v="Yes"/>
    <s v="Possible carie, thickened right humerus"/>
    <x v="0"/>
    <x v="0"/>
    <x v="0"/>
    <x v="0"/>
    <x v="4"/>
    <x v="3"/>
    <x v="1"/>
    <x v="1"/>
    <s v="Skull, Teeth,  Upper Limbs, Lost Lower Limbs, Lost Thorax"/>
    <n v="1"/>
    <n v="1"/>
    <n v="0"/>
    <n v="1"/>
    <n v="1"/>
    <n v="0"/>
    <n v="0"/>
    <n v="1"/>
    <n v="0"/>
    <n v="1"/>
    <s v="No"/>
    <x v="0"/>
    <x v="1"/>
    <x v="1"/>
    <x v="9"/>
    <x v="0"/>
    <s v="Yes"/>
    <s v="Extended, east-west orientation, head to east; Sun bleaching"/>
  </r>
  <r>
    <s v="C6PE9"/>
    <x v="0"/>
    <x v="14"/>
    <s v="Individiual 1 / &quot;Niurko&quot;"/>
    <s v="Southwest"/>
    <s v="In front of east wall of Platform B"/>
    <x v="2"/>
    <s v="Pit into Structure Floor"/>
    <s v="None"/>
    <s v="Yes"/>
    <x v="0"/>
    <s v="Yes"/>
    <s v="Ceramic sherds, three prismatic blades, scraper polished like a mirror, copper needle, reutilized late formative jewelry, stone point (flat hatchet-shaped stone with worked edges)"/>
    <n v="1"/>
    <n v="0"/>
    <n v="4"/>
    <n v="0"/>
    <n v="1"/>
    <s v="Clay"/>
    <n v="0"/>
    <s v="No"/>
    <s v="Needle"/>
    <x v="0"/>
    <s v="Scraper Mirror"/>
    <n v="8"/>
    <s v="Atemajac I-II"/>
    <x v="1"/>
    <s v="Stage 3"/>
    <x v="2"/>
    <x v="3"/>
    <s v="35-40y"/>
    <x v="3"/>
    <s v="Yes"/>
    <s v="Uneven tooth wear, fused second and third cervical vertebrae, Two fused thoracic vertebrae, combined remains (E9&amp;E15) include bowed left femur and sclerotic reaction on deltoid of left humerus"/>
    <x v="4"/>
    <x v="0"/>
    <x v="0"/>
    <x v="0"/>
    <x v="2"/>
    <x v="4"/>
    <x v="0"/>
    <x v="8"/>
    <s v="Skull, Teeth, Spine, Thorax, Upper Limb, Upper Extremities, Pelvis, Lower Limb, Lower Extremities"/>
    <n v="1"/>
    <n v="1"/>
    <n v="1"/>
    <n v="1"/>
    <n v="1"/>
    <n v="1"/>
    <n v="1"/>
    <n v="1"/>
    <n v="1"/>
    <n v="1"/>
    <s v="Yes"/>
    <x v="1"/>
    <x v="0"/>
    <x v="1"/>
    <x v="9"/>
    <x v="0"/>
    <s v="Yes?"/>
    <s v="North-south orientation, flexed, face resting on plexus, arms crossed on chest, knees next to skull, toes cramped up, post-mortem damage to chest, possible sunbleaching"/>
  </r>
  <r>
    <s v="C6PE15"/>
    <x v="0"/>
    <x v="15"/>
    <s v="Individual 2 / &quot;Niurka&quot;"/>
    <s v="Northwest"/>
    <s v="Interior NW corner of Atemajac Structure"/>
    <x v="4"/>
    <s v="Pit"/>
    <s v="Slab Floor, Slab Wall"/>
    <s v="Yes"/>
    <x v="0"/>
    <s v="Yes"/>
    <s v="One ceramic vessel"/>
    <n v="1"/>
    <n v="0"/>
    <n v="0"/>
    <n v="0"/>
    <n v="0"/>
    <s v="None"/>
    <n v="0"/>
    <s v="No"/>
    <s v="No"/>
    <x v="0"/>
    <s v="No"/>
    <n v="1"/>
    <s v="Atemajac I-II"/>
    <x v="1"/>
    <s v="Stage 1"/>
    <x v="2"/>
    <x v="5"/>
    <s v="25-30y"/>
    <x v="2"/>
    <s v="Yes"/>
    <s v="Dehiscence, Harris lines, carie, combined remains (E9, E13, E15) include bowed left femur and sclerotic reaction on deltoid of left humerus"/>
    <x v="0"/>
    <x v="0"/>
    <x v="0"/>
    <x v="6"/>
    <x v="4"/>
    <x v="2"/>
    <x v="0"/>
    <x v="8"/>
    <s v="Skull, Teeth, Thorax, Upper Limb, Upper Extremities, Pelvis, Lower Limb, Lower Extremities, Combined Spine (E9, E15)"/>
    <n v="1"/>
    <n v="1"/>
    <n v="0"/>
    <n v="1"/>
    <n v="1"/>
    <n v="1"/>
    <n v="1"/>
    <n v="1"/>
    <n v="1"/>
    <n v="1"/>
    <s v="Yes"/>
    <x v="2"/>
    <x v="0"/>
    <x v="0"/>
    <x v="15"/>
    <x v="0"/>
    <s v="Yes?"/>
    <s v="Flexed; possible sunbleaching; below Atemejac structure floor"/>
  </r>
  <r>
    <s v="C6PE13"/>
    <x v="0"/>
    <x v="16"/>
    <s v="Individual 3"/>
    <s v="West"/>
    <s v="In front of Platforms B and C"/>
    <x v="2"/>
    <s v="Pit"/>
    <s v="None"/>
    <s v="Yes"/>
    <x v="0"/>
    <s v="No"/>
    <s v="Charcoal?"/>
    <n v="0"/>
    <n v="0"/>
    <n v="0"/>
    <n v="0"/>
    <n v="0"/>
    <n v="0"/>
    <n v="0"/>
    <s v="No"/>
    <s v="No"/>
    <x v="1"/>
    <s v="No"/>
    <n v="0"/>
    <s v="1470 +/- 40 cal CE, Atemajac II"/>
    <x v="1"/>
    <s v="Stage 2"/>
    <x v="0"/>
    <x v="5"/>
    <s v="26-28y"/>
    <x v="2"/>
    <s v="Yes"/>
    <s v="Porotic hyperostosis, cribra orbitalia, bowed left radius"/>
    <x v="0"/>
    <x v="0"/>
    <x v="0"/>
    <x v="0"/>
    <x v="5"/>
    <x v="0"/>
    <x v="1"/>
    <x v="1"/>
    <s v="Skull, Upper Limb"/>
    <n v="1"/>
    <n v="0"/>
    <n v="0"/>
    <n v="0"/>
    <n v="1"/>
    <n v="0"/>
    <n v="0"/>
    <n v="0"/>
    <n v="0"/>
    <n v="1"/>
    <s v="No"/>
    <x v="0"/>
    <x v="0"/>
    <x v="0"/>
    <x v="16"/>
    <x v="0"/>
    <s v="Yes?"/>
    <s v="Possible sunbleaching"/>
  </r>
  <r>
    <s v="C6PO10 (x3)"/>
    <x v="0"/>
    <x v="17"/>
    <s v="Individual 1"/>
    <s v="Northwest"/>
    <s v="Atemajac Structure"/>
    <x v="2"/>
    <s v="Pit"/>
    <s v="None"/>
    <s v="Yes"/>
    <x v="1"/>
    <s v="Yes"/>
    <s v="One ceramic vessel (huistla), small mano and metate, stone point, prismatic blades, ceramic sherds, canid bones"/>
    <n v="1"/>
    <n v="0"/>
    <n v="4"/>
    <n v="2"/>
    <n v="0"/>
    <s v="None"/>
    <n v="1"/>
    <s v="Dog"/>
    <s v="No"/>
    <x v="1"/>
    <s v="No"/>
    <n v="8"/>
    <s v="Atemajac I-II"/>
    <x v="1"/>
    <s v="Stage 5"/>
    <x v="0"/>
    <x v="1"/>
    <s v="18-24mo"/>
    <x v="1"/>
    <s v="No"/>
    <s v="No"/>
    <x v="0"/>
    <x v="0"/>
    <x v="0"/>
    <x v="0"/>
    <x v="0"/>
    <x v="0"/>
    <x v="1"/>
    <x v="1"/>
    <s v="Teeth"/>
    <n v="0"/>
    <n v="1"/>
    <n v="0"/>
    <n v="0"/>
    <n v="0"/>
    <n v="0"/>
    <n v="0"/>
    <n v="0"/>
    <n v="0"/>
    <n v="0"/>
    <s v="No"/>
    <x v="0"/>
    <x v="1"/>
    <x v="1"/>
    <x v="9"/>
    <x v="11"/>
    <s v="No"/>
    <s v="Teeth of 3 human children, bones of several canids (likely domestic dogs, 6+ individuals), soil mixed with wood charcoal"/>
  </r>
  <r>
    <s v="C6PO10 (x3)"/>
    <x v="0"/>
    <x v="17"/>
    <s v="Individual 2"/>
    <s v="Northwest"/>
    <s v="&quot;&quot;"/>
    <x v="3"/>
    <s v="&quot;&quot;"/>
    <s v="&quot;&quot;"/>
    <s v="&quot;&quot;"/>
    <x v="1"/>
    <s v="&quot;&quot;"/>
    <s v="&quot;&quot;"/>
    <s v="&quot;&quot;"/>
    <s v="&quot;&quot;"/>
    <s v="&quot;&quot;"/>
    <s v="&quot;&quot;"/>
    <s v="&quot;&quot;"/>
    <s v="&quot;&quot;"/>
    <s v="&quot;&quot;"/>
    <s v="&quot;&quot;"/>
    <s v="&quot;&quot;"/>
    <x v="2"/>
    <s v="&quot;&quot;"/>
    <s v="&quot;&quot;"/>
    <s v="Atemajac I-II"/>
    <x v="1"/>
    <s v="Stage 5"/>
    <x v="0"/>
    <x v="4"/>
    <s v="3y"/>
    <x v="1"/>
    <s v="No"/>
    <s v="No"/>
    <x v="0"/>
    <x v="0"/>
    <x v="0"/>
    <x v="0"/>
    <x v="0"/>
    <x v="0"/>
    <x v="1"/>
    <x v="1"/>
    <s v="Teeth"/>
    <n v="0"/>
    <n v="1"/>
    <n v="0"/>
    <n v="0"/>
    <n v="0"/>
    <n v="0"/>
    <n v="0"/>
    <n v="0"/>
    <n v="0"/>
    <n v="0"/>
    <s v="No"/>
    <x v="0"/>
    <x v="1"/>
    <x v="1"/>
    <x v="9"/>
    <x v="3"/>
    <s v="No"/>
    <s v="&quot;&quot;"/>
  </r>
  <r>
    <s v="C6PO10 (x3)"/>
    <x v="0"/>
    <x v="17"/>
    <s v="Individual 3"/>
    <s v="Northwest"/>
    <s v="&quot;&quot;"/>
    <x v="3"/>
    <s v="&quot;&quot;"/>
    <s v="&quot;&quot;"/>
    <s v="&quot;&quot;"/>
    <x v="1"/>
    <s v="&quot;&quot;"/>
    <s v="&quot;&quot;"/>
    <s v="&quot;&quot;"/>
    <s v="&quot;&quot;"/>
    <s v="&quot;&quot;"/>
    <s v="&quot;&quot;"/>
    <s v="&quot;&quot;"/>
    <s v="&quot;&quot;"/>
    <s v="&quot;&quot;"/>
    <s v="&quot;&quot;"/>
    <s v="&quot;&quot;"/>
    <x v="2"/>
    <s v="&quot;&quot;"/>
    <s v="&quot;&quot;"/>
    <s v="Atemajac I-II"/>
    <x v="1"/>
    <s v="Stage 5"/>
    <x v="0"/>
    <x v="4"/>
    <s v="4-5y"/>
    <x v="1"/>
    <s v="No"/>
    <s v="No"/>
    <x v="0"/>
    <x v="0"/>
    <x v="0"/>
    <x v="0"/>
    <x v="0"/>
    <x v="0"/>
    <x v="1"/>
    <x v="1"/>
    <s v="Teeth"/>
    <n v="0"/>
    <n v="1"/>
    <n v="0"/>
    <n v="0"/>
    <n v="0"/>
    <n v="0"/>
    <n v="0"/>
    <n v="0"/>
    <n v="0"/>
    <n v="0"/>
    <s v="No"/>
    <x v="0"/>
    <x v="1"/>
    <x v="1"/>
    <x v="9"/>
    <x v="3"/>
    <s v="No"/>
    <s v="&quot;&quot;"/>
  </r>
  <r>
    <s v="JP2E1"/>
    <x v="0"/>
    <x v="18"/>
    <s v="Individual 1"/>
    <s v="East"/>
    <s v="Atop Ballcourt 2 East Wall, between Postclassic Structures 1 and 2"/>
    <x v="2"/>
    <s v="Pit"/>
    <s v="None"/>
    <s v="No"/>
    <x v="0"/>
    <s v="Yes"/>
    <s v="Small collection of animal bones on a ceramic dish, unfinished large flaked obsidian point"/>
    <n v="1"/>
    <n v="0"/>
    <n v="1"/>
    <n v="0"/>
    <n v="0"/>
    <s v="None"/>
    <n v="1"/>
    <s v="Mammal"/>
    <s v="No"/>
    <x v="0"/>
    <s v="No"/>
    <n v="3"/>
    <s v="Atemajac II"/>
    <x v="1"/>
    <s v="Stage 5"/>
    <x v="2"/>
    <x v="5"/>
    <s v="20-30y"/>
    <x v="2"/>
    <s v="Yes"/>
    <s v="Dehiscence, irregular curvature of right humerus distal shaft with strongly diverging lateral epicondyle"/>
    <x v="0"/>
    <x v="0"/>
    <x v="0"/>
    <x v="2"/>
    <x v="0"/>
    <x v="2"/>
    <x v="1"/>
    <x v="1"/>
    <s v="Skull, teeth, spine, thorax, pelvis, upper limb, upper extremities, lower limb, lower extremities "/>
    <n v="1"/>
    <n v="1"/>
    <n v="1"/>
    <n v="1"/>
    <n v="1"/>
    <n v="1"/>
    <n v="1"/>
    <n v="1"/>
    <n v="1"/>
    <n v="1"/>
    <s v="No"/>
    <x v="1"/>
    <x v="0"/>
    <x v="1"/>
    <x v="9"/>
    <x v="0"/>
    <s v="Yes"/>
    <s v="Seated, possibly bundled, looking northwest; possible sunbleaching on thorax"/>
  </r>
  <r>
    <s v="LAJP1 (x7)"/>
    <x v="0"/>
    <x v="19"/>
    <s v="Individual 1"/>
    <s v="South"/>
    <s v="At base of South Platform of Ballcourt, into Ballcourt Floor"/>
    <x v="4"/>
    <s v="Pit"/>
    <s v="None"/>
    <s v="No"/>
    <x v="1"/>
    <s v="Yes"/>
    <s v="One obsidian flake, three non-human mandible fragments (deer?, dog?), lost copper item "/>
    <n v="0"/>
    <n v="0"/>
    <n v="1"/>
    <n v="0"/>
    <n v="0"/>
    <s v="None"/>
    <n v="3"/>
    <s v="Medium Mammal (deer or dog, 3)"/>
    <s v="Lost copper item"/>
    <x v="0"/>
    <s v="No"/>
    <n v="5"/>
    <s v="Tequila II-IV "/>
    <x v="0"/>
    <s v="Stage 1"/>
    <x v="1"/>
    <x v="3"/>
    <s v="50y"/>
    <x v="3"/>
    <s v="Yes"/>
    <s v="Commingled: Porotic hyperostosis (~half of cranial fragments), expanded diploe, large bowed right ulna, elongated right humerus head, possible osteolitic lesions, periostitis (distal tibia), inflammation of vertebra, dehiscence (6y), antemortem tooth loss (slight remodeling), healed broken rib, osteoporosis (young adult female pelvis, ~half of facial fragments)"/>
    <x v="0"/>
    <x v="0"/>
    <x v="0"/>
    <x v="7"/>
    <x v="5"/>
    <x v="0"/>
    <x v="0"/>
    <x v="9"/>
    <s v="Commingled - Segment (# of individuals): Skull (7), Teeth (1), Spine (7), Thorax (5), Upper Limb (6), Upper Extremity (4), Pelvis (4), Lower Limb (5), Lower Extremity (5) "/>
    <n v="7"/>
    <n v="1"/>
    <n v="7"/>
    <n v="5"/>
    <n v="6"/>
    <n v="4"/>
    <n v="4"/>
    <n v="5"/>
    <n v="5"/>
    <n v="6"/>
    <s v="No"/>
    <x v="0"/>
    <x v="0"/>
    <x v="0"/>
    <x v="0"/>
    <x v="12"/>
    <s v="Yes"/>
    <s v="Possible weapons strikes; possible display rack; turqoise stains; multiple individuals (at least 7); deposited in round clay-lined pit"/>
  </r>
  <r>
    <s v="LAJP1 (x7)"/>
    <x v="0"/>
    <x v="19"/>
    <s v="Individual 2"/>
    <s v="South"/>
    <s v="&quot;&quot;"/>
    <x v="3"/>
    <s v="&quot;&quot;"/>
    <s v="&quot;&quot;"/>
    <s v="&quot;&quot;"/>
    <x v="1"/>
    <s v="&quot;&quot;"/>
    <s v="&quot;&quot;"/>
    <s v="&quot;&quot;"/>
    <s v="&quot;&quot;"/>
    <s v="&quot;'"/>
    <s v="&quot;&quot;"/>
    <s v="&quot;&quot;"/>
    <s v="&quot;&quot;"/>
    <s v="&quot;&quot;"/>
    <s v="&quot;&quot;"/>
    <s v="&quot;&quot;"/>
    <x v="3"/>
    <s v="&quot;&quot;"/>
    <s v="&quot;&quot;"/>
    <s v="Tequila II-IV "/>
    <x v="0"/>
    <s v="Stage 1"/>
    <x v="1"/>
    <x v="0"/>
    <s v="13-18y"/>
    <x v="2"/>
    <s v="No"/>
    <s v="&quot;&quot;"/>
    <x v="0"/>
    <x v="0"/>
    <x v="0"/>
    <x v="0"/>
    <x v="1"/>
    <x v="0"/>
    <x v="0"/>
    <x v="9"/>
    <s v="Commingled - Segment (# of individuals): Skull (7), Teeth (1), Spine (7), Thorax (5), Upper Limb (6), Upper Extremity (4), Pelvis (4), Lower Limb (5), Lower Extremity (5) "/>
    <n v="0"/>
    <n v="0"/>
    <n v="0"/>
    <n v="0"/>
    <n v="0"/>
    <n v="0"/>
    <n v="0"/>
    <n v="0"/>
    <n v="0"/>
    <n v="0"/>
    <s v="No"/>
    <x v="0"/>
    <x v="0"/>
    <x v="0"/>
    <x v="0"/>
    <x v="3"/>
    <s v="Yes"/>
    <s v="&quot;&quot;"/>
  </r>
  <r>
    <s v="LAJP1 (x7)"/>
    <x v="0"/>
    <x v="19"/>
    <s v="Individual 3"/>
    <s v="South"/>
    <s v="&quot;&quot;"/>
    <x v="3"/>
    <s v="&quot;&quot;"/>
    <s v="&quot;&quot;"/>
    <s v="&quot;&quot;&quot;"/>
    <x v="1"/>
    <s v="&quot;&quot;"/>
    <s v="&quot;&quot;"/>
    <s v="&quot;&quot;"/>
    <s v="&quot;&quot;"/>
    <s v="&quot;'"/>
    <s v="&quot;&quot;"/>
    <s v="&quot;&quot;"/>
    <s v="&quot;&quot;"/>
    <s v="&quot;&quot;"/>
    <s v="&quot;&quot;"/>
    <s v="&quot;&quot;"/>
    <x v="2"/>
    <s v="&quot;&quot;"/>
    <s v="&quot;&quot;"/>
    <s v="Tequila II-IV"/>
    <x v="0"/>
    <s v="Stage 1"/>
    <x v="1"/>
    <x v="4"/>
    <s v="6y"/>
    <x v="1"/>
    <s v="No"/>
    <s v="&quot;&quot;"/>
    <x v="0"/>
    <x v="0"/>
    <x v="0"/>
    <x v="0"/>
    <x v="1"/>
    <x v="2"/>
    <x v="0"/>
    <x v="9"/>
    <s v="Commingled - Segment (# of individuals): Skull (7), Teeth (1), Spine (7), Thorax (5), Upper Limb (6), Upper Extremity (4), Pelvis (4), Lower Limb (5), Lower Extremity (5) "/>
    <n v="0"/>
    <n v="0"/>
    <n v="0"/>
    <n v="0"/>
    <n v="0"/>
    <n v="0"/>
    <n v="0"/>
    <n v="0"/>
    <n v="0"/>
    <n v="0"/>
    <s v="No"/>
    <x v="0"/>
    <x v="0"/>
    <x v="0"/>
    <x v="0"/>
    <x v="3"/>
    <s v="Yes"/>
    <s v="&quot;&quot;"/>
  </r>
  <r>
    <s v="LAJP1 (x7)"/>
    <x v="0"/>
    <x v="19"/>
    <s v="Individual 4"/>
    <s v="South"/>
    <s v="&quot;&quot;"/>
    <x v="3"/>
    <s v="&quot;&quot;"/>
    <s v="&quot;&quot;"/>
    <s v="&quot;&quot;"/>
    <x v="1"/>
    <s v="&quot;&quot;"/>
    <s v="&quot;&quot;"/>
    <s v="&quot;&quot;"/>
    <s v="&quot;&quot;"/>
    <s v="&quot;'"/>
    <s v="&quot;&quot;"/>
    <s v="&quot;&quot;"/>
    <s v="&quot;&quot;"/>
    <s v="&quot;&quot;"/>
    <s v="&quot;&quot;"/>
    <s v="&quot;&quot;"/>
    <x v="3"/>
    <s v="&quot;&quot;"/>
    <s v="&quot;&quot;"/>
    <s v="Tequila II-IV "/>
    <x v="0"/>
    <s v="Stage 1"/>
    <x v="1"/>
    <x v="2"/>
    <s v="9y"/>
    <x v="3"/>
    <s v="No"/>
    <s v="&quot;&quot;"/>
    <x v="0"/>
    <x v="0"/>
    <x v="0"/>
    <x v="0"/>
    <x v="0"/>
    <x v="0"/>
    <x v="0"/>
    <x v="9"/>
    <s v="Commingled - Segment (# of individuals): Skull (7), Teeth (1), Spine (7), Thorax (5), Upper Limb (6), Upper Extremity (4), Pelvis (4), Lower Limb (5), Lower Extremity (5) "/>
    <n v="0"/>
    <n v="0"/>
    <n v="0"/>
    <n v="0"/>
    <n v="0"/>
    <n v="0"/>
    <n v="0"/>
    <n v="0"/>
    <n v="0"/>
    <n v="0"/>
    <s v="No"/>
    <x v="0"/>
    <x v="0"/>
    <x v="0"/>
    <x v="0"/>
    <x v="3"/>
    <s v="Yes"/>
    <s v="&quot;&quot;"/>
  </r>
  <r>
    <s v="LAJP1 (x7)"/>
    <x v="0"/>
    <x v="19"/>
    <s v="Individual 5"/>
    <s v="South"/>
    <s v="&quot;&quot;"/>
    <x v="3"/>
    <s v="&quot;&quot;"/>
    <s v="&quot;&quot;"/>
    <s v="&quot;&quot;"/>
    <x v="1"/>
    <s v="&quot;&quot;"/>
    <s v="&quot;&quot;"/>
    <s v="&quot;&quot;"/>
    <s v="&quot;&quot;"/>
    <s v="&quot;'"/>
    <s v="&quot;&quot;"/>
    <s v="&quot;&quot;"/>
    <s v="&quot;&quot;"/>
    <s v="&quot;&quot;"/>
    <s v="&quot;&quot;"/>
    <s v="&quot;&quot;"/>
    <x v="2"/>
    <s v="&quot;&quot;"/>
    <s v="&quot;&quot;"/>
    <s v="Tequila II-IV"/>
    <x v="0"/>
    <s v="Stage 1"/>
    <x v="1"/>
    <x v="5"/>
    <s v="22-24y"/>
    <x v="2"/>
    <s v="No"/>
    <s v="&quot;&quot;"/>
    <x v="0"/>
    <x v="2"/>
    <x v="3"/>
    <x v="0"/>
    <x v="0"/>
    <x v="0"/>
    <x v="0"/>
    <x v="9"/>
    <s v="Commingled - Segment (# of individuals): Skull (7), Teeth (1), Spine (7), Thorax (5), Upper Limb (6), Upper Extremity (4), Pelvis (4), Lower Limb (5), Lower Extremity (5) "/>
    <n v="0"/>
    <n v="0"/>
    <n v="0"/>
    <n v="0"/>
    <n v="0"/>
    <n v="0"/>
    <n v="0"/>
    <n v="0"/>
    <n v="0"/>
    <n v="0"/>
    <s v="No"/>
    <x v="0"/>
    <x v="0"/>
    <x v="0"/>
    <x v="0"/>
    <x v="3"/>
    <s v="Yes"/>
    <s v="&quot;&quot;"/>
  </r>
  <r>
    <s v="LAJP1 (x7)"/>
    <x v="0"/>
    <x v="19"/>
    <s v="Individual 6"/>
    <s v="South"/>
    <s v="&quot;&quot;"/>
    <x v="3"/>
    <s v="&quot;&quot;"/>
    <s v="&quot;&quot;"/>
    <s v="&quot;&quot;"/>
    <x v="1"/>
    <s v="&quot;&quot;"/>
    <s v="&quot;&quot;"/>
    <s v="&quot;&quot;"/>
    <s v="&quot;&quot;"/>
    <s v="&quot;'"/>
    <s v="&quot;&quot;"/>
    <s v="&quot;&quot;"/>
    <s v="&quot;&quot;"/>
    <s v="&quot;&quot;"/>
    <s v="&quot;&quot;"/>
    <s v="&quot;&quot;"/>
    <x v="2"/>
    <s v="&quot;&quot;"/>
    <s v="&quot;&quot;"/>
    <s v="Tequila II-IV "/>
    <x v="0"/>
    <s v="Stage 1"/>
    <x v="1"/>
    <x v="5"/>
    <s v="27-30y"/>
    <x v="3"/>
    <s v="No"/>
    <s v="&quot;&quot;"/>
    <x v="0"/>
    <x v="0"/>
    <x v="0"/>
    <x v="0"/>
    <x v="0"/>
    <x v="0"/>
    <x v="0"/>
    <x v="9"/>
    <s v="Commingled - Segment (# of individuals): Skull (7), Teeth (1), Spine (7), Thorax (5), Upper Limb (6), Upper Extremity (4), Pelvis (4), Lower Limb (5), Lower Extremity (5) "/>
    <n v="0"/>
    <n v="0"/>
    <n v="0"/>
    <n v="0"/>
    <n v="0"/>
    <n v="0"/>
    <n v="0"/>
    <n v="0"/>
    <n v="0"/>
    <n v="0"/>
    <s v="No"/>
    <x v="0"/>
    <x v="0"/>
    <x v="0"/>
    <x v="0"/>
    <x v="3"/>
    <s v="Yes"/>
    <s v="&quot;&quot;"/>
  </r>
  <r>
    <s v="LAJP1 (x7)"/>
    <x v="0"/>
    <x v="19"/>
    <s v="Individual 7"/>
    <s v="South"/>
    <s v="&quot;&quot;"/>
    <x v="3"/>
    <s v="&quot;&quot;"/>
    <s v="&quot;&quot;"/>
    <s v="&quot;&quot;"/>
    <x v="1"/>
    <s v="&quot;&quot;"/>
    <s v="&quot;&quot;"/>
    <s v="&quot;&quot;"/>
    <s v="&quot;&quot;"/>
    <s v="&quot;'"/>
    <s v="&quot;&quot;"/>
    <s v="&quot;&quot;"/>
    <s v="&quot;&quot;"/>
    <s v="&quot;&quot;"/>
    <s v="&quot;&quot;"/>
    <s v="&quot;&quot;"/>
    <x v="2"/>
    <s v="&quot;&quot;"/>
    <s v="&quot;&quot;"/>
    <s v="Tequila II-IV "/>
    <x v="0"/>
    <s v="Stage 1"/>
    <x v="1"/>
    <x v="8"/>
    <s v="None"/>
    <x v="3"/>
    <s v="No"/>
    <s v="&quot;&quot;"/>
    <x v="0"/>
    <x v="0"/>
    <x v="0"/>
    <x v="0"/>
    <x v="0"/>
    <x v="0"/>
    <x v="0"/>
    <x v="9"/>
    <s v="Commingled - Segment (# of individuals): Skull (7), Teeth (1), Spine (7), Thorax (5), Upper Limb (6), Upper Extremity (4), Pelvis (4), Lower Limb (5), Lower Extremity (5) "/>
    <n v="0"/>
    <n v="0"/>
    <n v="0"/>
    <n v="0"/>
    <n v="0"/>
    <n v="0"/>
    <n v="0"/>
    <n v="0"/>
    <n v="0"/>
    <n v="0"/>
    <s v="No"/>
    <x v="0"/>
    <x v="0"/>
    <x v="0"/>
    <x v="0"/>
    <x v="3"/>
    <s v="Yes"/>
    <s v="&quot;&quot;"/>
  </r>
  <r>
    <s v="LJAE1I1"/>
    <x v="1"/>
    <x v="20"/>
    <s v="Individual 1"/>
    <s v="Northeast"/>
    <s v="Adjacent to exterior northeast corner of Structure 4"/>
    <x v="2"/>
    <s v="Pit"/>
    <s v="Slab Marker"/>
    <s v="No"/>
    <x v="1"/>
    <s v="Yes"/>
    <s v="Four ceramic vessels, ceramic necklace, vertical marker slab"/>
    <n v="4"/>
    <n v="0"/>
    <n v="0"/>
    <n v="0"/>
    <n v="1"/>
    <s v="Clay"/>
    <n v="0"/>
    <s v="No"/>
    <s v="No"/>
    <x v="0"/>
    <s v="No"/>
    <n v="5"/>
    <s v="Tequila II-III"/>
    <x v="0"/>
    <s v="Stage 5"/>
    <x v="2"/>
    <x v="0"/>
    <s v="15y"/>
    <x v="3"/>
    <s v="No"/>
    <s v="No"/>
    <x v="0"/>
    <x v="0"/>
    <x v="0"/>
    <x v="0"/>
    <x v="0"/>
    <x v="0"/>
    <x v="1"/>
    <x v="1"/>
    <s v="Lost skull, mandible, teeth"/>
    <n v="1"/>
    <n v="1"/>
    <n v="0"/>
    <n v="0"/>
    <n v="0"/>
    <n v="0"/>
    <n v="0"/>
    <n v="0"/>
    <n v="0"/>
    <n v="0"/>
    <s v="No"/>
    <x v="0"/>
    <x v="1"/>
    <x v="1"/>
    <x v="9"/>
    <x v="0"/>
    <s v="Yes"/>
    <s v="Extended, head to south"/>
  </r>
  <r>
    <s v="LJAE1I2"/>
    <x v="1"/>
    <x v="20"/>
    <s v="Individual 2"/>
    <s v="Northeast"/>
    <s v="&quot;&quot;"/>
    <x v="3"/>
    <s v="&quot;&quot;"/>
    <s v="&quot;&quot;"/>
    <s v="&quot;&quot;"/>
    <x v="1"/>
    <s v="&quot;&quot;"/>
    <s v="&quot;&quot;"/>
    <s v="&quot;&quot;"/>
    <s v="&quot;&quot;"/>
    <s v="&quot;&quot;"/>
    <s v="&quot;&quot;"/>
    <s v="&quot;&quot;"/>
    <s v="&quot;&quot;"/>
    <s v="&quot;&quot;"/>
    <s v="&quot;&quot;"/>
    <s v="&quot;&quot;"/>
    <x v="2"/>
    <s v="&quot;&quot;"/>
    <s v="&quot;&quot;"/>
    <s v="&quot;&quot;"/>
    <x v="0"/>
    <s v="Stage 2"/>
    <x v="2"/>
    <x v="2"/>
    <s v="9y"/>
    <x v="1"/>
    <s v="No"/>
    <s v="No"/>
    <x v="0"/>
    <x v="0"/>
    <x v="0"/>
    <x v="0"/>
    <x v="0"/>
    <x v="0"/>
    <x v="1"/>
    <x v="1"/>
    <s v="Skull (mandible), teeth"/>
    <n v="1"/>
    <n v="1"/>
    <n v="0"/>
    <n v="0"/>
    <n v="0"/>
    <n v="0"/>
    <n v="0"/>
    <n v="0"/>
    <n v="0"/>
    <n v="0"/>
    <s v="No"/>
    <x v="0"/>
    <x v="1"/>
    <x v="1"/>
    <x v="9"/>
    <x v="3"/>
    <s v="Yes"/>
    <m/>
  </r>
  <r>
    <s v="LJAE2I1"/>
    <x v="1"/>
    <x v="21"/>
    <s v="Infant 1"/>
    <s v="South"/>
    <s v="Just outside south wall of Structure 2"/>
    <x v="2"/>
    <s v="Pit"/>
    <s v="Metate marker"/>
    <s v="No"/>
    <x v="1"/>
    <s v="Yes"/>
    <s v="One ceramic vessel, vertical metate marker"/>
    <n v="1"/>
    <n v="0"/>
    <n v="0"/>
    <n v="1"/>
    <n v="0"/>
    <s v="None"/>
    <n v="0"/>
    <s v="No"/>
    <s v="No"/>
    <x v="0"/>
    <s v="No"/>
    <n v="2"/>
    <s v="Tequila II"/>
    <x v="0"/>
    <s v="Stage 5"/>
    <x v="0"/>
    <x v="1"/>
    <s v="18-24mo"/>
    <x v="1"/>
    <s v="No"/>
    <s v="No"/>
    <x v="0"/>
    <x v="0"/>
    <x v="0"/>
    <x v="0"/>
    <x v="0"/>
    <x v="0"/>
    <x v="1"/>
    <x v="1"/>
    <s v="Teeth"/>
    <n v="0"/>
    <n v="1"/>
    <n v="0"/>
    <n v="0"/>
    <n v="0"/>
    <n v="0"/>
    <n v="0"/>
    <n v="0"/>
    <n v="0"/>
    <n v="0"/>
    <s v="No"/>
    <x v="0"/>
    <x v="1"/>
    <x v="1"/>
    <x v="9"/>
    <x v="0"/>
    <s v="No"/>
    <s v="Skeletal remains disintegrated at excavation"/>
  </r>
  <r>
    <s v="LJAE2I2"/>
    <x v="1"/>
    <x v="21"/>
    <s v="Infant 2"/>
    <s v="South"/>
    <s v="&quot;&quot;"/>
    <x v="5"/>
    <s v="&quot;&quot;"/>
    <s v="&quot;&quot;"/>
    <s v="&quot;&quot;"/>
    <x v="1"/>
    <s v="&quot;&quot;"/>
    <s v="&quot;&quot;"/>
    <s v="&quot;&quot;"/>
    <s v="&quot;&quot;"/>
    <s v="&quot;&quot;"/>
    <s v="&quot;&quot;"/>
    <s v="&quot;&quot;"/>
    <s v="&quot;&quot;"/>
    <s v="&quot;&quot;"/>
    <s v="&quot;&quot;"/>
    <s v="&quot;&quot;"/>
    <x v="2"/>
    <s v="&quot;&quot;"/>
    <s v="&quot;&quot;"/>
    <s v="&quot;&quot;"/>
    <x v="0"/>
    <s v="Stage 5"/>
    <x v="0"/>
    <x v="1"/>
    <s v="6-12mo"/>
    <x v="1"/>
    <s v="No"/>
    <s v="No"/>
    <x v="0"/>
    <x v="0"/>
    <x v="0"/>
    <x v="0"/>
    <x v="0"/>
    <x v="0"/>
    <x v="1"/>
    <x v="1"/>
    <s v="Teeth"/>
    <n v="0"/>
    <n v="1"/>
    <n v="0"/>
    <n v="0"/>
    <n v="0"/>
    <n v="0"/>
    <n v="0"/>
    <n v="0"/>
    <n v="0"/>
    <n v="0"/>
    <s v="No"/>
    <x v="0"/>
    <x v="1"/>
    <x v="1"/>
    <x v="9"/>
    <x v="13"/>
    <s v="Yes"/>
    <s v="&quot;&quot;"/>
  </r>
  <r>
    <s v="LJAE2A1"/>
    <x v="1"/>
    <x v="21"/>
    <s v="Adult 1"/>
    <s v="South"/>
    <s v="&quot;&quot;"/>
    <x v="3"/>
    <s v="&quot;&quot;"/>
    <s v="&quot;&quot;"/>
    <s v="&quot;&quot;"/>
    <x v="1"/>
    <s v="&quot;&quot;"/>
    <s v="&quot;&quot;"/>
    <s v="&quot;&quot;"/>
    <s v="&quot;&quot;"/>
    <s v="&quot;&quot;"/>
    <s v="&quot;&quot;"/>
    <s v="&quot;&quot;"/>
    <s v="&quot;&quot;"/>
    <s v="&quot;&quot;"/>
    <s v="&quot;&quot;"/>
    <s v="&quot;&quot;"/>
    <x v="2"/>
    <s v="&quot;&quot;"/>
    <s v="&quot;&quot;"/>
    <s v="&quot;&quot;"/>
    <x v="0"/>
    <s v="Stage 5"/>
    <x v="0"/>
    <x v="5"/>
    <s v="12-25y"/>
    <x v="0"/>
    <s v="Yes"/>
    <s v="Harris lines and yellow stains (soil stain? dental calque?) on teeth"/>
    <x v="0"/>
    <x v="0"/>
    <x v="0"/>
    <x v="6"/>
    <x v="0"/>
    <x v="0"/>
    <x v="1"/>
    <x v="1"/>
    <s v="Skull (mandible), teeth"/>
    <n v="1"/>
    <n v="1"/>
    <n v="0"/>
    <n v="0"/>
    <n v="0"/>
    <n v="0"/>
    <n v="0"/>
    <n v="0"/>
    <n v="0"/>
    <n v="0"/>
    <s v="No"/>
    <x v="0"/>
    <x v="1"/>
    <x v="1"/>
    <x v="9"/>
    <x v="3"/>
    <s v="Yes"/>
    <s v="&quot;&quot;"/>
  </r>
  <r>
    <s v="LJAE2A2"/>
    <x v="1"/>
    <x v="21"/>
    <s v="Adult 2"/>
    <s v="South"/>
    <s v="&quot;&quot;"/>
    <x v="3"/>
    <s v="&quot;&quot;"/>
    <s v="&quot;&quot;"/>
    <s v="&quot;&quot;"/>
    <x v="1"/>
    <s v="&quot;&quot;"/>
    <s v="&quot;&quot;"/>
    <s v="&quot;&quot;"/>
    <s v="&quot;&quot;"/>
    <s v="&quot;&quot;"/>
    <s v="&quot;&quot;"/>
    <s v="&quot;&quot;"/>
    <s v="&quot;&quot;"/>
    <s v="&quot;&quot;"/>
    <s v="&quot;&quot;"/>
    <s v="&quot;&quot;"/>
    <x v="2"/>
    <s v="&quot;&quot;"/>
    <s v="&quot;&quot;"/>
    <s v="&quot;&quot;"/>
    <x v="0"/>
    <s v="Stage 5"/>
    <x v="0"/>
    <x v="0"/>
    <s v="11-15y"/>
    <x v="0"/>
    <s v="Yes"/>
    <s v="Yellow stains (soil stain? dental calque?) on teeth"/>
    <x v="0"/>
    <x v="0"/>
    <x v="0"/>
    <x v="0"/>
    <x v="0"/>
    <x v="0"/>
    <x v="1"/>
    <x v="1"/>
    <s v="Teeth"/>
    <n v="0"/>
    <n v="1"/>
    <n v="0"/>
    <n v="0"/>
    <n v="0"/>
    <n v="0"/>
    <n v="0"/>
    <n v="0"/>
    <n v="0"/>
    <n v="0"/>
    <s v="No"/>
    <x v="0"/>
    <x v="1"/>
    <x v="1"/>
    <x v="9"/>
    <x v="3"/>
    <s v="Yes"/>
    <s v="&quot;&quot;"/>
  </r>
  <r>
    <s v="LJAE3"/>
    <x v="1"/>
    <x v="22"/>
    <s v="Individual 1"/>
    <s v="East"/>
    <s v="East side of Structure 3"/>
    <x v="6"/>
    <s v="Pit / Fill"/>
    <s v="None"/>
    <s v="No"/>
    <x v="0"/>
    <s v="Yes"/>
    <s v="Obsidian debitage fragments, brown obsidian flake"/>
    <n v="0"/>
    <n v="0"/>
    <n v="1"/>
    <n v="0"/>
    <n v="0"/>
    <s v="None"/>
    <n v="0"/>
    <s v="No"/>
    <s v="No"/>
    <x v="0"/>
    <s v="No"/>
    <n v="1"/>
    <s v="Tequila I-IV"/>
    <x v="0"/>
    <s v="Stage 5"/>
    <x v="2"/>
    <x v="0"/>
    <s v="11y+"/>
    <x v="0"/>
    <s v="No"/>
    <s v="No"/>
    <x v="0"/>
    <x v="0"/>
    <x v="0"/>
    <x v="0"/>
    <x v="0"/>
    <x v="0"/>
    <x v="1"/>
    <x v="1"/>
    <s v="Skull, teeth, upper limb, upper extremities, long bone, lost lower limb"/>
    <n v="1"/>
    <n v="1"/>
    <n v="0"/>
    <n v="0"/>
    <n v="1"/>
    <n v="1"/>
    <n v="0"/>
    <n v="1"/>
    <n v="0"/>
    <n v="1"/>
    <s v="No"/>
    <x v="0"/>
    <x v="1"/>
    <x v="1"/>
    <x v="9"/>
    <x v="9"/>
    <s v="Yes"/>
    <m/>
  </r>
  <r>
    <s v="T1S2 (x2)"/>
    <x v="1"/>
    <x v="23"/>
    <s v="Individual 1"/>
    <s v="Southwest"/>
    <s v="South exterior and under southwest corner of Structure 2"/>
    <x v="1"/>
    <s v="Pit"/>
    <s v="Empedrado"/>
    <s v="No"/>
    <x v="1"/>
    <s v="Yes"/>
    <s v="One ceramic vessel (huistla), copper needle"/>
    <n v="1"/>
    <n v="0"/>
    <n v="0"/>
    <n v="0"/>
    <n v="0"/>
    <s v="None"/>
    <n v="0"/>
    <s v="No"/>
    <s v="Needle"/>
    <x v="0"/>
    <s v="No"/>
    <n v="2"/>
    <s v="Atemajac II"/>
    <x v="1"/>
    <s v="Stage 5"/>
    <x v="2"/>
    <x v="0"/>
    <s v="13-18y"/>
    <x v="0"/>
    <s v="No"/>
    <s v="No"/>
    <x v="0"/>
    <x v="0"/>
    <x v="0"/>
    <x v="0"/>
    <x v="0"/>
    <x v="0"/>
    <x v="0"/>
    <x v="8"/>
    <s v="Commingled: Skull, Spine, Thorax, Upper Limbs, Pelvis, Lower Limb, Lower Extremities"/>
    <n v="0.5"/>
    <n v="0"/>
    <n v="0.5"/>
    <n v="0.5"/>
    <n v="0.5"/>
    <n v="0"/>
    <n v="0.5"/>
    <n v="0.5"/>
    <n v="0.5"/>
    <n v="0.5"/>
    <s v="No"/>
    <x v="0"/>
    <x v="0"/>
    <x v="1"/>
    <x v="9"/>
    <x v="0"/>
    <s v="No"/>
    <m/>
  </r>
  <r>
    <s v="T1S2 (x2)"/>
    <x v="1"/>
    <x v="23"/>
    <s v="Individual 2"/>
    <s v="Southwest"/>
    <s v="&quot;&quot;"/>
    <x v="3"/>
    <s v="&quot;&quot;"/>
    <s v="&quot;&quot;"/>
    <s v="No"/>
    <x v="1"/>
    <s v="&quot;&quot;"/>
    <s v="&quot;&quot;"/>
    <s v="&quot;&quot;"/>
    <s v="&quot;&quot;"/>
    <s v="&quot;&quot;"/>
    <s v="&quot;&quot;"/>
    <s v="&quot;&quot;"/>
    <s v="&quot;&quot;"/>
    <s v="&quot;&quot;"/>
    <s v="&quot;&quot;"/>
    <s v="&quot;&quot;"/>
    <x v="2"/>
    <s v="&quot;&quot;"/>
    <s v="&quot;&quot;"/>
    <s v="&quot;&quot;"/>
    <x v="1"/>
    <s v="Stage 5"/>
    <x v="2"/>
    <x v="2"/>
    <s v="7-11y"/>
    <x v="1"/>
    <s v="No"/>
    <s v="No"/>
    <x v="0"/>
    <x v="0"/>
    <x v="0"/>
    <x v="0"/>
    <x v="0"/>
    <x v="0"/>
    <x v="0"/>
    <x v="8"/>
    <s v="Commingled: Skull, Spine, Thorax, Upper Limbs, Pelvis, Lower Limb, Lower Extremities"/>
    <n v="0.5"/>
    <n v="0"/>
    <n v="0.5"/>
    <n v="0.5"/>
    <n v="0.5"/>
    <n v="0"/>
    <n v="0.5"/>
    <n v="0.5"/>
    <n v="0.5"/>
    <n v="0.5"/>
    <s v="No"/>
    <x v="0"/>
    <x v="0"/>
    <x v="1"/>
    <x v="9"/>
    <x v="3"/>
    <s v="No"/>
    <m/>
  </r>
  <r>
    <s v="T2O1"/>
    <x v="1"/>
    <x v="24"/>
    <s v="Individual 1"/>
    <s v="Southeast"/>
    <s v="Into southeast corner of Structure 1"/>
    <x v="4"/>
    <s v="Pit"/>
    <s v="None"/>
    <s v="No"/>
    <x v="0"/>
    <s v="Yes"/>
    <s v="One ceramic vessel (huistla), five figurine fragments, prismatic blades, charcoal, lost copper item"/>
    <n v="1"/>
    <n v="5"/>
    <n v="3"/>
    <n v="0"/>
    <n v="0"/>
    <s v="None"/>
    <n v="0"/>
    <s v="No"/>
    <s v="Lost copper item"/>
    <x v="1"/>
    <s v="No"/>
    <n v="10"/>
    <s v="Atemajac I-II"/>
    <x v="1"/>
    <s v="Stage 5"/>
    <x v="0"/>
    <x v="4"/>
    <s v="4y"/>
    <x v="1"/>
    <s v="No"/>
    <s v="No"/>
    <x v="0"/>
    <x v="0"/>
    <x v="0"/>
    <x v="0"/>
    <x v="0"/>
    <x v="0"/>
    <x v="1"/>
    <x v="1"/>
    <s v="Skull, Teeth, Thorax"/>
    <n v="1"/>
    <n v="1"/>
    <n v="0"/>
    <n v="1"/>
    <n v="0"/>
    <n v="0"/>
    <n v="0"/>
    <n v="0"/>
    <n v="0"/>
    <n v="0"/>
    <s v="No"/>
    <x v="0"/>
    <x v="0"/>
    <x v="1"/>
    <x v="9"/>
    <x v="14"/>
    <s v="No"/>
    <s v="Fragments of cranium and charcoal under an inverted huistla vessel; Green discoloration"/>
  </r>
  <r>
    <s v="T3E1I1"/>
    <x v="1"/>
    <x v="25"/>
    <s v="Individual 1"/>
    <s v="South"/>
    <s v="None"/>
    <x v="7"/>
    <s v="Pit"/>
    <s v="Stone Lined"/>
    <s v="No"/>
    <x v="1"/>
    <s v="No"/>
    <s v="None"/>
    <n v="0"/>
    <n v="0"/>
    <n v="0"/>
    <n v="0"/>
    <n v="0"/>
    <s v="None"/>
    <n v="0"/>
    <s v="No"/>
    <s v="No"/>
    <x v="0"/>
    <s v="No"/>
    <n v="0"/>
    <s v="Tequila I-IV"/>
    <x v="0"/>
    <s v="Stage 5"/>
    <x v="3"/>
    <x v="0"/>
    <s v="15-21y"/>
    <x v="3"/>
    <s v="Yes"/>
    <s v="Uneven tooth wear, caries, enamel hypoplasia, dehiscence"/>
    <x v="0"/>
    <x v="0"/>
    <x v="1"/>
    <x v="0"/>
    <x v="4"/>
    <x v="2"/>
    <x v="1"/>
    <x v="1"/>
    <s v="Skull, teeth, commingled thorax commingled upper limbs, commingled lower limbs, commingled lower extremities"/>
    <n v="1"/>
    <n v="1"/>
    <n v="0"/>
    <n v="0"/>
    <n v="1"/>
    <n v="0"/>
    <n v="0"/>
    <n v="1"/>
    <n v="1"/>
    <n v="1"/>
    <s v="No"/>
    <x v="0"/>
    <x v="0"/>
    <x v="1"/>
    <x v="9"/>
    <x v="15"/>
    <s v="Yes"/>
    <s v="Extended on stomachs, heads to west"/>
  </r>
  <r>
    <s v="T3E1I2"/>
    <x v="1"/>
    <x v="25"/>
    <s v="Individual 2"/>
    <s v="&quot;&quot;"/>
    <s v="&quot;&quot;"/>
    <x v="3"/>
    <s v="&quot;&quot;"/>
    <s v="&quot;'"/>
    <s v="&quot;&quot;"/>
    <x v="1"/>
    <s v="&quot;&quot;"/>
    <s v="&quot;&quot;"/>
    <s v="&quot;&quot;"/>
    <s v="&quot;&quot;"/>
    <s v="&quot;&quot;"/>
    <s v="&quot;&quot;"/>
    <s v="&quot;&quot;"/>
    <s v="&quot;&quot;"/>
    <s v="&quot;&quot;"/>
    <s v="&quot;&quot;"/>
    <s v="&quot;&quot;"/>
    <x v="2"/>
    <s v="&quot;&quot;"/>
    <s v="&quot;&quot;"/>
    <s v="&quot;&quot;"/>
    <x v="0"/>
    <s v="Stage 5"/>
    <x v="3"/>
    <x v="5"/>
    <s v="15-25y"/>
    <x v="0"/>
    <s v="Yes"/>
    <s v="Enamel hypoplasia"/>
    <x v="0"/>
    <x v="0"/>
    <x v="1"/>
    <x v="0"/>
    <x v="0"/>
    <x v="0"/>
    <x v="1"/>
    <x v="1"/>
    <s v="Skull, teeth, upper limbs, commingled thorax, commingled lower limbs, commingled lower extremities"/>
    <n v="1"/>
    <n v="1"/>
    <n v="0"/>
    <n v="0"/>
    <n v="1"/>
    <n v="0"/>
    <n v="0"/>
    <n v="0"/>
    <n v="0"/>
    <n v="1"/>
    <s v="No"/>
    <x v="0"/>
    <x v="1"/>
    <x v="1"/>
    <x v="9"/>
    <x v="3"/>
    <s v="Yes"/>
    <m/>
  </r>
  <r>
    <s v="T3E1I3"/>
    <x v="1"/>
    <x v="25"/>
    <s v="Individual 3"/>
    <s v="&quot;&quot;"/>
    <s v="&quot;&quot;"/>
    <x v="3"/>
    <s v="&quot;&quot;"/>
    <s v="&quot;&quot;"/>
    <s v="&quot;&quot;"/>
    <x v="1"/>
    <s v="&quot;&quot;"/>
    <s v="&quot;&quot;"/>
    <s v="&quot;&quot;"/>
    <s v="&quot;&quot;"/>
    <s v="&quot;&quot;"/>
    <s v="&quot;&quot;"/>
    <s v="&quot;&quot;"/>
    <s v="&quot;&quot;"/>
    <s v="&quot;&quot;"/>
    <s v="&quot;&quot;"/>
    <s v="&quot;&quot;"/>
    <x v="3"/>
    <s v="&quot;&quot;"/>
    <s v="&quot;&quot;"/>
    <s v="&quot;&quot;"/>
    <x v="0"/>
    <s v="Stage 5"/>
    <x v="3"/>
    <x v="0"/>
    <s v="12y"/>
    <x v="0"/>
    <s v="No"/>
    <s v="No"/>
    <x v="0"/>
    <x v="0"/>
    <x v="0"/>
    <x v="0"/>
    <x v="0"/>
    <x v="0"/>
    <x v="1"/>
    <x v="1"/>
    <s v="Teeth, commingled skull, commingled thorax commingled upper limbs, commingled lower limbs, commingled lower extremities"/>
    <n v="0"/>
    <n v="1"/>
    <n v="0"/>
    <n v="0"/>
    <n v="0"/>
    <n v="0"/>
    <n v="0"/>
    <n v="0"/>
    <n v="0"/>
    <n v="0"/>
    <s v="No"/>
    <x v="0"/>
    <x v="1"/>
    <x v="1"/>
    <x v="9"/>
    <x v="3"/>
    <s v="Yes"/>
    <m/>
  </r>
  <r>
    <s v="T3E2"/>
    <x v="1"/>
    <x v="26"/>
    <s v="Individual 1"/>
    <s v="North"/>
    <s v="South exterior of circular residential platform"/>
    <x v="2"/>
    <s v="Pit"/>
    <s v="None"/>
    <s v="Yes"/>
    <x v="0"/>
    <s v="No"/>
    <s v="Ceramic fragment, obsidian flake"/>
    <n v="0"/>
    <n v="0"/>
    <n v="0"/>
    <n v="0"/>
    <n v="0"/>
    <s v="None"/>
    <n v="0"/>
    <s v="No"/>
    <s v="No"/>
    <x v="0"/>
    <s v="No"/>
    <n v="0"/>
    <s v="Tequila I-IV?"/>
    <x v="0"/>
    <s v="Stage 5"/>
    <x v="0"/>
    <x v="5"/>
    <s v="15y+"/>
    <x v="5"/>
    <s v="No"/>
    <s v="No"/>
    <x v="0"/>
    <x v="0"/>
    <x v="0"/>
    <x v="0"/>
    <x v="0"/>
    <x v="0"/>
    <x v="1"/>
    <x v="1"/>
    <s v="Skull, teeth, upper limbs, lower limbs"/>
    <n v="1"/>
    <n v="1"/>
    <n v="0"/>
    <n v="0"/>
    <n v="1"/>
    <n v="0"/>
    <n v="0"/>
    <n v="1"/>
    <n v="0"/>
    <n v="1"/>
    <s v="Yes"/>
    <x v="1"/>
    <x v="1"/>
    <x v="1"/>
    <x v="9"/>
    <x v="9"/>
    <s v="No"/>
    <s v="Extended on back"/>
  </r>
  <r>
    <s v="T3E3"/>
    <x v="1"/>
    <x v="27"/>
    <s v="Individual 1"/>
    <s v="North"/>
    <s v="North exterior of circular residential platform"/>
    <x v="2"/>
    <s v="Pit"/>
    <s v="None"/>
    <s v="Yes"/>
    <x v="0"/>
    <s v="No"/>
    <s v="None"/>
    <n v="0"/>
    <n v="0"/>
    <n v="0"/>
    <n v="0"/>
    <n v="0"/>
    <s v="None"/>
    <n v="0"/>
    <s v="No"/>
    <s v="No"/>
    <x v="0"/>
    <s v="No"/>
    <n v="0"/>
    <s v="Tequila I-IV?"/>
    <x v="0"/>
    <s v="Stage 5"/>
    <x v="0"/>
    <x v="3"/>
    <s v="15y+"/>
    <x v="0"/>
    <s v="No"/>
    <s v="No"/>
    <x v="0"/>
    <x v="0"/>
    <x v="0"/>
    <x v="0"/>
    <x v="0"/>
    <x v="0"/>
    <x v="1"/>
    <x v="1"/>
    <s v="Skull, lost teeth, lost long bone"/>
    <n v="1"/>
    <n v="1"/>
    <n v="0"/>
    <n v="0"/>
    <n v="0"/>
    <n v="0"/>
    <n v="0"/>
    <n v="0"/>
    <n v="0"/>
    <n v="1"/>
    <s v="No"/>
    <x v="1"/>
    <x v="1"/>
    <x v="1"/>
    <x v="9"/>
    <x v="15"/>
    <s v="No"/>
    <s v="Extended on back"/>
  </r>
  <r>
    <s v="T3E4"/>
    <x v="1"/>
    <x v="28"/>
    <s v="Individual 1"/>
    <s v="Southeast?"/>
    <s v="None"/>
    <x v="7"/>
    <s v="Pit"/>
    <s v="None"/>
    <s v="Yes"/>
    <x v="0"/>
    <s v="Yes"/>
    <s v="Two ceramic vessels, ceramic and obsidian necklace, charcoal"/>
    <n v="2"/>
    <n v="0"/>
    <n v="0"/>
    <n v="0"/>
    <n v="1"/>
    <s v="Clay, obsidian"/>
    <n v="0"/>
    <s v="No"/>
    <s v="No"/>
    <x v="1"/>
    <s v="No"/>
    <n v="3"/>
    <s v="Tequila II-IV"/>
    <x v="0"/>
    <s v="Stage 5"/>
    <x v="0"/>
    <x v="4"/>
    <s v="4-6y"/>
    <x v="1"/>
    <s v="No"/>
    <s v="No"/>
    <x v="0"/>
    <x v="0"/>
    <x v="0"/>
    <x v="0"/>
    <x v="0"/>
    <x v="0"/>
    <x v="1"/>
    <x v="1"/>
    <s v="Skull, teeth"/>
    <n v="1"/>
    <n v="1"/>
    <n v="0"/>
    <n v="0"/>
    <n v="0"/>
    <n v="0"/>
    <n v="0"/>
    <n v="0"/>
    <n v="0"/>
    <n v="0"/>
    <s v="Yes"/>
    <x v="0"/>
    <x v="1"/>
    <x v="1"/>
    <x v="9"/>
    <x v="15"/>
    <s v="No"/>
    <m/>
  </r>
  <r>
    <s v="T3E5"/>
    <x v="1"/>
    <x v="29"/>
    <s v="Individual 1"/>
    <s v="Southeast?"/>
    <s v="None"/>
    <x v="7"/>
    <s v="Pit"/>
    <s v="Natural Floor, Stone Wall"/>
    <s v="Yes"/>
    <x v="0"/>
    <s v="Yes"/>
    <s v="Five ceramic vessels, Ameca-Etzatlan-style ceramic figure, ceramic necklace"/>
    <n v="5"/>
    <n v="1"/>
    <n v="0"/>
    <n v="0"/>
    <n v="1"/>
    <s v="Clay"/>
    <n v="0"/>
    <s v="No"/>
    <s v="No"/>
    <x v="0"/>
    <s v="No"/>
    <n v="7"/>
    <s v="Tequila II-III"/>
    <x v="0"/>
    <s v="Stage 5"/>
    <x v="0"/>
    <x v="4"/>
    <s v="4-5y"/>
    <x v="1"/>
    <s v="Yes"/>
    <s v="Possible cranial modification"/>
    <x v="0"/>
    <x v="0"/>
    <x v="0"/>
    <x v="0"/>
    <x v="0"/>
    <x v="1"/>
    <x v="0"/>
    <x v="6"/>
    <s v="Skull, Teeth, Upper Limb, Lower Limb"/>
    <n v="1"/>
    <n v="1"/>
    <n v="0"/>
    <n v="0"/>
    <n v="1"/>
    <n v="0"/>
    <n v="0"/>
    <n v="1"/>
    <n v="0"/>
    <n v="1"/>
    <s v="Yes"/>
    <x v="1"/>
    <x v="0"/>
    <x v="0"/>
    <x v="17"/>
    <x v="16"/>
    <s v="Yes"/>
    <s v="Bundle, north-south orientation"/>
  </r>
  <r>
    <s v="T3E5A"/>
    <x v="1"/>
    <x v="30"/>
    <s v="Individual A"/>
    <s v="Southeast"/>
    <s v="None"/>
    <x v="7"/>
    <s v="Pit"/>
    <s v="Natural Floor"/>
    <s v="Yes"/>
    <x v="0"/>
    <s v="Yes"/>
    <s v="Four ceramic vessels, mano and metate, ceramic coyote necklace"/>
    <n v="4"/>
    <n v="0"/>
    <n v="0"/>
    <n v="2"/>
    <n v="1"/>
    <s v="Clay"/>
    <n v="0"/>
    <s v="No"/>
    <s v="No"/>
    <x v="0"/>
    <s v="No"/>
    <n v="7"/>
    <s v="Tequila II-IV"/>
    <x v="0"/>
    <s v="Stage 5"/>
    <x v="0"/>
    <x v="4"/>
    <s v="5y"/>
    <x v="1"/>
    <s v="Yes"/>
    <s v="Possible sclerotic reaction on cranium, possible cranial deformation"/>
    <x v="0"/>
    <x v="0"/>
    <x v="0"/>
    <x v="0"/>
    <x v="1"/>
    <x v="1"/>
    <x v="0"/>
    <x v="7"/>
    <s v="Skull, teeth, upper limbs, lower limbs"/>
    <n v="1"/>
    <n v="1"/>
    <n v="0"/>
    <n v="0"/>
    <n v="1"/>
    <n v="0"/>
    <n v="0"/>
    <n v="1"/>
    <n v="0"/>
    <n v="1"/>
    <s v="No"/>
    <x v="1"/>
    <x v="0"/>
    <x v="1"/>
    <x v="9"/>
    <x v="0"/>
    <s v="Yes"/>
    <m/>
  </r>
  <r>
    <s v="T3E6"/>
    <x v="1"/>
    <x v="31"/>
    <s v="Individual 1"/>
    <s v="Southeast"/>
    <s v="None"/>
    <x v="7"/>
    <s v="Pit"/>
    <s v="Natural Floor"/>
    <s v="Yes"/>
    <x v="0"/>
    <s v="Yes"/>
    <s v="Two ceramic vessels"/>
    <n v="2"/>
    <n v="0"/>
    <n v="0"/>
    <n v="0"/>
    <n v="0"/>
    <s v="None"/>
    <n v="0"/>
    <s v="No"/>
    <s v="No"/>
    <x v="0"/>
    <s v="No"/>
    <n v="2"/>
    <s v="Tequila II-III"/>
    <x v="0"/>
    <s v="Stage 5"/>
    <x v="0"/>
    <x v="0"/>
    <s v="9y+"/>
    <x v="2"/>
    <s v="Yes"/>
    <s v="Thickened left scapula and radius"/>
    <x v="0"/>
    <x v="0"/>
    <x v="0"/>
    <x v="0"/>
    <x v="0"/>
    <x v="5"/>
    <x v="1"/>
    <x v="1"/>
    <s v="Skull, thorax, upper limbs, lower limbs"/>
    <n v="1"/>
    <n v="0"/>
    <n v="0"/>
    <n v="1"/>
    <n v="1"/>
    <n v="0"/>
    <n v="0"/>
    <n v="1"/>
    <n v="0"/>
    <n v="1"/>
    <s v="No"/>
    <x v="1"/>
    <x v="0"/>
    <x v="0"/>
    <x v="12"/>
    <x v="15"/>
    <s v="Yes"/>
    <s v="Extended on back; my stature estimate 143+cm"/>
  </r>
  <r>
    <s v="T3E7I1"/>
    <x v="1"/>
    <x v="32"/>
    <s v="Individual 1A"/>
    <s v="Southeast"/>
    <s v="None"/>
    <x v="7"/>
    <s v="Pit"/>
    <s v="Slab Floor"/>
    <s v="Yes"/>
    <x v="1"/>
    <s v="Yes"/>
    <s v="Two obsidian flakes (see Individual 2), three ceramic vessels, Ameca-Etzatlan-style figurine pair, ceramic necklace"/>
    <n v="3"/>
    <n v="2"/>
    <n v="2"/>
    <n v="0"/>
    <n v="1"/>
    <s v="Clay"/>
    <n v="0"/>
    <s v="No"/>
    <s v="No"/>
    <x v="0"/>
    <s v="No"/>
    <n v="8"/>
    <s v="Tequila II-III"/>
    <x v="0"/>
    <s v="Stage 2"/>
    <x v="2"/>
    <x v="0"/>
    <s v="13-15y"/>
    <x v="3"/>
    <s v="No"/>
    <s v="No"/>
    <x v="0"/>
    <x v="0"/>
    <x v="0"/>
    <x v="0"/>
    <x v="0"/>
    <x v="0"/>
    <x v="0"/>
    <x v="10"/>
    <s v="Teeth, upper limb, pelvis, lower limb, lower extremities, commingled fragments"/>
    <n v="0"/>
    <n v="1"/>
    <n v="0"/>
    <n v="0"/>
    <n v="1"/>
    <n v="0"/>
    <n v="1"/>
    <n v="1"/>
    <n v="1"/>
    <n v="1"/>
    <s v="No"/>
    <x v="1"/>
    <x v="0"/>
    <x v="1"/>
    <x v="9"/>
    <x v="0"/>
    <s v="Yes"/>
    <s v="Extended on back, sloped; Stature?; weapon damage?; my stature estimate 170cm"/>
  </r>
  <r>
    <s v="T3E7I1A"/>
    <x v="1"/>
    <x v="32"/>
    <s v="Individual 1A"/>
    <s v="&quot;&quot;"/>
    <s v="&quot;&quot;"/>
    <x v="3"/>
    <s v="&quot;&quot;"/>
    <s v="&quot;'"/>
    <s v="&quot;&quot;"/>
    <x v="1"/>
    <s v="&quot;&quot;"/>
    <s v="See Individual 1"/>
    <s v="&quot;'"/>
    <s v="&quot;'"/>
    <s v="&quot;&quot;"/>
    <s v="&quot;&quot;"/>
    <s v="&quot;&quot;"/>
    <s v="&quot;&quot;"/>
    <s v="&quot;&quot;"/>
    <s v="&quot;&quot;"/>
    <s v="&quot;&quot;"/>
    <x v="2"/>
    <s v="&quot;&quot;"/>
    <s v="&quot;&quot;"/>
    <s v="&quot;&quot;"/>
    <x v="0"/>
    <s v="Stage 5"/>
    <x v="1"/>
    <x v="4"/>
    <s v="3y"/>
    <x v="1"/>
    <s v="No"/>
    <s v="No"/>
    <x v="0"/>
    <x v="0"/>
    <x v="0"/>
    <x v="0"/>
    <x v="0"/>
    <x v="0"/>
    <x v="1"/>
    <x v="1"/>
    <s v="Skull, teeth, upper limb, commingled fragments"/>
    <n v="1"/>
    <n v="1"/>
    <n v="0"/>
    <n v="0"/>
    <n v="1"/>
    <n v="0"/>
    <n v="0"/>
    <n v="0"/>
    <n v="0"/>
    <n v="1"/>
    <s v="No"/>
    <x v="1"/>
    <x v="1"/>
    <x v="1"/>
    <x v="9"/>
    <x v="3"/>
    <s v="No"/>
    <m/>
  </r>
  <r>
    <s v="T3E7I2"/>
    <x v="1"/>
    <x v="32"/>
    <s v="Individual 2"/>
    <s v="&quot;&quot;"/>
    <s v="&quot;&quot;"/>
    <x v="3"/>
    <s v="&quot;&quot;"/>
    <s v="&quot;'"/>
    <s v="&quot;&quot;"/>
    <x v="1"/>
    <s v="&quot;&quot;"/>
    <s v="Two obsidian flakes, one chip of white material (chert? Shell? Ceramic?), one ceramic sherd"/>
    <s v="&quot;'"/>
    <s v="&quot;'"/>
    <s v="&quot;&quot;"/>
    <s v="&quot;&quot;"/>
    <s v="&quot;&quot;"/>
    <s v="&quot;&quot;"/>
    <s v="&quot;&quot;"/>
    <s v="&quot;&quot;"/>
    <s v="&quot;&quot;"/>
    <x v="2"/>
    <s v="&quot;&quot;"/>
    <s v="&quot;&quot;"/>
    <s v="&quot;&quot;"/>
    <x v="0"/>
    <s v="Stage 4"/>
    <x v="0"/>
    <x v="1"/>
    <s v="18mo"/>
    <x v="1"/>
    <s v="No"/>
    <s v="No"/>
    <x v="0"/>
    <x v="0"/>
    <x v="0"/>
    <x v="0"/>
    <x v="0"/>
    <x v="0"/>
    <x v="1"/>
    <x v="1"/>
    <s v="Teeth, lower limb, commingled fragments"/>
    <n v="0"/>
    <n v="1"/>
    <n v="0"/>
    <n v="0"/>
    <n v="0"/>
    <n v="0"/>
    <n v="0"/>
    <n v="1"/>
    <n v="0"/>
    <n v="1"/>
    <s v="No"/>
    <x v="0"/>
    <x v="0"/>
    <x v="1"/>
    <x v="9"/>
    <x v="3"/>
    <s v="No"/>
    <s v="Same as Individual 4?; Stature?; sun bleached or calcined femur?"/>
  </r>
  <r>
    <s v="T3E7I2A"/>
    <x v="1"/>
    <x v="32"/>
    <s v="Individual 2A"/>
    <s v="&quot;&quot;"/>
    <s v="&quot;&quot;"/>
    <x v="3"/>
    <s v="&quot;&quot;"/>
    <s v="&quot;'"/>
    <s v="&quot;&quot;"/>
    <x v="1"/>
    <s v="&quot;&quot;"/>
    <s v="See Individual 1"/>
    <s v="&quot;'"/>
    <s v="&quot;'"/>
    <s v="&quot;&quot;"/>
    <s v="&quot;&quot;"/>
    <s v="&quot;&quot;"/>
    <s v="&quot;&quot;"/>
    <s v="&quot;&quot;"/>
    <s v="&quot;&quot;"/>
    <s v="&quot;&quot;"/>
    <x v="2"/>
    <s v="&quot;&quot;"/>
    <s v="&quot;&quot;"/>
    <s v="&quot;&quot;"/>
    <x v="0"/>
    <s v="Stage 3"/>
    <x v="1"/>
    <x v="1"/>
    <s v="Perinatal"/>
    <x v="1"/>
    <s v="No"/>
    <s v="No"/>
    <x v="0"/>
    <x v="0"/>
    <x v="0"/>
    <x v="0"/>
    <x v="0"/>
    <x v="0"/>
    <x v="1"/>
    <x v="1"/>
    <s v="Skull, teeth, spine, thorax, pelvis, lower limb, commingled fragments"/>
    <n v="1"/>
    <n v="1"/>
    <n v="1"/>
    <n v="1"/>
    <n v="0"/>
    <n v="0"/>
    <n v="1"/>
    <n v="1"/>
    <n v="0"/>
    <n v="1"/>
    <s v="No"/>
    <x v="0"/>
    <x v="1"/>
    <x v="1"/>
    <x v="9"/>
    <x v="3"/>
    <s v="No"/>
    <s v="Stature?"/>
  </r>
  <r>
    <s v="T3E7I2B"/>
    <x v="1"/>
    <x v="32"/>
    <s v="Individual 2B"/>
    <s v="&quot;&quot;"/>
    <s v="&quot;&quot;"/>
    <x v="3"/>
    <s v="&quot;&quot;"/>
    <s v="&quot;'"/>
    <s v="&quot;&quot;"/>
    <x v="1"/>
    <s v="&quot;&quot;"/>
    <s v="See Individual 1"/>
    <s v="&quot;'"/>
    <s v="&quot;'"/>
    <s v="&quot;&quot;"/>
    <s v="&quot;&quot;"/>
    <s v="&quot;&quot;"/>
    <s v="&quot;&quot;"/>
    <s v="&quot;&quot;"/>
    <s v="&quot;&quot;"/>
    <s v="&quot;&quot;"/>
    <x v="2"/>
    <s v="&quot;&quot;"/>
    <s v="&quot;&quot;"/>
    <s v="&quot;&quot;"/>
    <x v="0"/>
    <s v="Stage 1"/>
    <x v="3"/>
    <x v="4"/>
    <s v="5y"/>
    <x v="1"/>
    <s v="Yes"/>
    <s v="Enamel hypoplasia"/>
    <x v="0"/>
    <x v="0"/>
    <x v="1"/>
    <x v="0"/>
    <x v="0"/>
    <x v="0"/>
    <x v="1"/>
    <x v="1"/>
    <s v="Teeth, commingled fragments"/>
    <n v="0"/>
    <n v="1"/>
    <n v="0"/>
    <n v="0"/>
    <n v="0"/>
    <n v="0"/>
    <n v="0"/>
    <n v="0"/>
    <n v="0"/>
    <n v="0"/>
    <s v="No"/>
    <x v="0"/>
    <x v="1"/>
    <x v="1"/>
    <x v="9"/>
    <x v="3"/>
    <s v="Yes"/>
    <m/>
  </r>
  <r>
    <s v="T3E7I2C"/>
    <x v="1"/>
    <x v="32"/>
    <s v="Individual 2C"/>
    <s v="&quot;&quot;"/>
    <s v="&quot;&quot;"/>
    <x v="3"/>
    <s v="&quot;&quot;"/>
    <s v="&quot;'"/>
    <s v="&quot;&quot;"/>
    <x v="1"/>
    <s v="&quot;&quot;"/>
    <s v="See Individual 1"/>
    <s v="&quot;'"/>
    <s v="&quot;'"/>
    <s v="&quot;&quot;"/>
    <s v="&quot;&quot;"/>
    <s v="&quot;&quot;"/>
    <s v="&quot;&quot;"/>
    <s v="&quot;&quot;"/>
    <s v="&quot;&quot;"/>
    <s v="&quot;&quot;"/>
    <x v="2"/>
    <s v="&quot;&quot;"/>
    <s v="&quot;&quot;"/>
    <s v="&quot;&quot;"/>
    <x v="0"/>
    <s v="Stage 1"/>
    <x v="3"/>
    <x v="1"/>
    <s v="9mo"/>
    <x v="1"/>
    <s v="No"/>
    <s v="No"/>
    <x v="0"/>
    <x v="0"/>
    <x v="0"/>
    <x v="0"/>
    <x v="0"/>
    <x v="0"/>
    <x v="1"/>
    <x v="1"/>
    <s v="Teeth, commingled fragments"/>
    <n v="0"/>
    <n v="1"/>
    <n v="0"/>
    <n v="0"/>
    <n v="0"/>
    <n v="0"/>
    <n v="0"/>
    <n v="0"/>
    <n v="0"/>
    <n v="0"/>
    <s v="No"/>
    <x v="0"/>
    <x v="1"/>
    <x v="1"/>
    <x v="9"/>
    <x v="3"/>
    <s v="Yes"/>
    <m/>
  </r>
  <r>
    <s v="T3E7I3"/>
    <x v="1"/>
    <x v="32"/>
    <s v="Individual 3"/>
    <s v="&quot;&quot;"/>
    <s v="&quot;&quot;"/>
    <x v="3"/>
    <s v="&quot;&quot;"/>
    <s v="&quot;'"/>
    <s v="&quot;&quot;"/>
    <x v="1"/>
    <s v="&quot;&quot;"/>
    <s v="See Individual 1"/>
    <s v="&quot;'"/>
    <s v="&quot;'"/>
    <s v="&quot;&quot;"/>
    <s v="&quot;&quot;"/>
    <s v="&quot;&quot;"/>
    <s v="&quot;&quot;"/>
    <s v="&quot;&quot;"/>
    <s v="&quot;&quot;"/>
    <s v="&quot;&quot;"/>
    <x v="2"/>
    <s v="&quot;&quot;"/>
    <s v="&quot;&quot;"/>
    <s v="&quot;&quot;"/>
    <x v="0"/>
    <s v="Stage 5"/>
    <x v="0"/>
    <x v="4"/>
    <s v="5y"/>
    <x v="1"/>
    <s v="Yes"/>
    <s v="Possible enamel hypoplasia"/>
    <x v="0"/>
    <x v="0"/>
    <x v="1"/>
    <x v="0"/>
    <x v="0"/>
    <x v="0"/>
    <x v="1"/>
    <x v="1"/>
    <s v="Skull, teeth, commingled fragments"/>
    <n v="1"/>
    <n v="1"/>
    <n v="0"/>
    <n v="0"/>
    <n v="0"/>
    <n v="0"/>
    <n v="0"/>
    <n v="0"/>
    <n v="0"/>
    <n v="0"/>
    <s v="No"/>
    <x v="0"/>
    <x v="1"/>
    <x v="1"/>
    <x v="9"/>
    <x v="3"/>
    <s v="Yes"/>
    <s v="Many overlapping teeth with Individual 2B - not same individual"/>
  </r>
  <r>
    <s v="T3E7I4"/>
    <x v="1"/>
    <x v="32"/>
    <s v="Individual 4"/>
    <s v="&quot;&quot;"/>
    <s v="&quot;&quot;"/>
    <x v="3"/>
    <s v="&quot;&quot;"/>
    <s v="&quot;'"/>
    <s v="&quot;&quot;"/>
    <x v="1"/>
    <s v="&quot;&quot;"/>
    <s v="See Individual 1"/>
    <s v="&quot;'"/>
    <s v="&quot;'"/>
    <s v="&quot;&quot;"/>
    <s v="&quot;&quot;"/>
    <s v="&quot;&quot;"/>
    <s v="&quot;&quot;"/>
    <s v="&quot;&quot;"/>
    <s v="&quot;&quot;"/>
    <s v="&quot;&quot;"/>
    <x v="2"/>
    <s v="&quot;&quot;"/>
    <s v="&quot;&quot;"/>
    <s v="&quot;&quot;"/>
    <x v="0"/>
    <s v="Stage 4"/>
    <x v="0"/>
    <x v="1"/>
    <s v="18mo"/>
    <x v="1"/>
    <s v="No"/>
    <s v="No"/>
    <x v="0"/>
    <x v="0"/>
    <x v="0"/>
    <x v="0"/>
    <x v="0"/>
    <x v="0"/>
    <x v="1"/>
    <x v="1"/>
    <s v="Skull, teeth, commingled fragments "/>
    <n v="1"/>
    <n v="1"/>
    <n v="0"/>
    <n v="0"/>
    <n v="0"/>
    <n v="0"/>
    <n v="0"/>
    <n v="0"/>
    <n v="0"/>
    <n v="0"/>
    <s v="No"/>
    <x v="0"/>
    <x v="1"/>
    <x v="1"/>
    <x v="9"/>
    <x v="3"/>
    <s v="Yes"/>
    <s v="Same as Individual 2?"/>
  </r>
  <r>
    <s v="T3E8"/>
    <x v="1"/>
    <x v="33"/>
    <s v="Individual 1"/>
    <s v="Northeast"/>
    <s v="None"/>
    <x v="7"/>
    <s v="Pit"/>
    <s v="None"/>
    <s v="No"/>
    <x v="0"/>
    <s v="Yes"/>
    <s v="One ceramic vessel"/>
    <n v="1"/>
    <n v="0"/>
    <n v="0"/>
    <n v="0"/>
    <n v="0"/>
    <s v="None"/>
    <n v="0"/>
    <s v="No"/>
    <s v="No"/>
    <x v="0"/>
    <s v="No"/>
    <n v="1"/>
    <s v="El Grillo"/>
    <x v="2"/>
    <s v="Stage 3"/>
    <x v="2"/>
    <x v="0"/>
    <s v="10-17y"/>
    <x v="0"/>
    <s v="No"/>
    <s v="No"/>
    <x v="0"/>
    <x v="0"/>
    <x v="0"/>
    <x v="0"/>
    <x v="0"/>
    <x v="0"/>
    <x v="0"/>
    <x v="5"/>
    <s v="Lost thorax, upper limbs, lower limbs, lower extremities"/>
    <n v="0"/>
    <n v="0"/>
    <n v="0"/>
    <n v="1"/>
    <n v="1"/>
    <n v="0"/>
    <n v="0"/>
    <n v="1"/>
    <n v="1"/>
    <n v="1"/>
    <s v="No"/>
    <x v="1"/>
    <x v="0"/>
    <x v="1"/>
    <x v="9"/>
    <x v="0"/>
    <s v="Yes"/>
    <s v="Flexed on left side"/>
  </r>
  <r>
    <m/>
    <x v="2"/>
    <x v="34"/>
    <m/>
    <m/>
    <m/>
    <x v="8"/>
    <m/>
    <m/>
    <m/>
    <x v="2"/>
    <m/>
    <m/>
    <m/>
    <m/>
    <m/>
    <m/>
    <m/>
    <m/>
    <m/>
    <m/>
    <m/>
    <x v="4"/>
    <m/>
    <m/>
    <m/>
    <x v="3"/>
    <m/>
    <x v="4"/>
    <x v="9"/>
    <m/>
    <x v="6"/>
    <m/>
    <m/>
    <x v="5"/>
    <x v="3"/>
    <x v="4"/>
    <x v="8"/>
    <x v="6"/>
    <x v="6"/>
    <x v="2"/>
    <x v="11"/>
    <m/>
    <m/>
    <m/>
    <m/>
    <m/>
    <m/>
    <m/>
    <m/>
    <m/>
    <m/>
    <m/>
    <m/>
    <x v="3"/>
    <x v="2"/>
    <x v="2"/>
    <x v="18"/>
    <x v="17"/>
    <m/>
    <m/>
  </r>
  <r>
    <m/>
    <x v="2"/>
    <x v="34"/>
    <m/>
    <m/>
    <m/>
    <x v="8"/>
    <m/>
    <m/>
    <m/>
    <x v="2"/>
    <m/>
    <m/>
    <m/>
    <m/>
    <m/>
    <m/>
    <m/>
    <m/>
    <m/>
    <m/>
    <m/>
    <x v="4"/>
    <m/>
    <m/>
    <m/>
    <x v="3"/>
    <m/>
    <x v="4"/>
    <x v="9"/>
    <m/>
    <x v="6"/>
    <m/>
    <m/>
    <x v="5"/>
    <x v="3"/>
    <x v="4"/>
    <x v="8"/>
    <x v="6"/>
    <x v="6"/>
    <x v="2"/>
    <x v="11"/>
    <m/>
    <m/>
    <m/>
    <m/>
    <m/>
    <m/>
    <m/>
    <m/>
    <m/>
    <m/>
    <m/>
    <m/>
    <x v="3"/>
    <x v="2"/>
    <x v="2"/>
    <x v="18"/>
    <x v="17"/>
    <m/>
    <m/>
  </r>
  <r>
    <m/>
    <x v="2"/>
    <x v="34"/>
    <m/>
    <m/>
    <m/>
    <x v="8"/>
    <m/>
    <m/>
    <m/>
    <x v="2"/>
    <m/>
    <m/>
    <m/>
    <m/>
    <m/>
    <m/>
    <m/>
    <m/>
    <m/>
    <m/>
    <m/>
    <x v="4"/>
    <m/>
    <m/>
    <m/>
    <x v="3"/>
    <m/>
    <x v="4"/>
    <x v="9"/>
    <m/>
    <x v="6"/>
    <m/>
    <m/>
    <x v="5"/>
    <x v="3"/>
    <x v="4"/>
    <x v="8"/>
    <x v="6"/>
    <x v="6"/>
    <x v="2"/>
    <x v="11"/>
    <m/>
    <m/>
    <m/>
    <m/>
    <m/>
    <m/>
    <m/>
    <m/>
    <m/>
    <m/>
    <m/>
    <m/>
    <x v="3"/>
    <x v="2"/>
    <x v="2"/>
    <x v="18"/>
    <x v="17"/>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07BAD6E-A222-4E73-BEC7-BC95A9677D6B}" name="PivotTable18"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5">
  <location ref="A3:D42" firstHeaderRow="1" firstDataRow="2" firstDataCol="1"/>
  <pivotFields count="61">
    <pivotField showAll="0"/>
    <pivotField axis="axisCol" showAll="0">
      <items count="5">
        <item x="0"/>
        <item m="1" x="3"/>
        <item x="1"/>
        <item h="1"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1"/>
        <item x="32"/>
        <item x="33"/>
        <item x="34"/>
        <item x="30"/>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26"/>
    <field x="2"/>
  </rowFields>
  <rowItems count="38">
    <i>
      <x/>
    </i>
    <i r="1">
      <x/>
    </i>
    <i r="1">
      <x v="13"/>
    </i>
    <i r="1">
      <x v="14"/>
    </i>
    <i r="1">
      <x v="16"/>
    </i>
    <i r="1">
      <x v="17"/>
    </i>
    <i r="1">
      <x v="27"/>
    </i>
    <i r="1">
      <x v="28"/>
    </i>
    <i>
      <x v="1"/>
    </i>
    <i r="1">
      <x v="36"/>
    </i>
    <i>
      <x v="2"/>
    </i>
    <i r="1">
      <x v="2"/>
    </i>
    <i r="1">
      <x v="3"/>
    </i>
    <i r="1">
      <x v="4"/>
    </i>
    <i r="1">
      <x v="5"/>
    </i>
    <i r="1">
      <x v="6"/>
    </i>
    <i r="1">
      <x v="7"/>
    </i>
    <i r="1">
      <x v="9"/>
    </i>
    <i r="1">
      <x v="11"/>
    </i>
    <i r="1">
      <x v="12"/>
    </i>
    <i r="1">
      <x v="18"/>
    </i>
    <i r="1">
      <x v="19"/>
    </i>
    <i r="1">
      <x v="20"/>
    </i>
    <i r="1">
      <x v="21"/>
    </i>
    <i r="1">
      <x v="22"/>
    </i>
    <i r="1">
      <x v="23"/>
    </i>
    <i r="1">
      <x v="24"/>
    </i>
    <i r="1">
      <x v="25"/>
    </i>
    <i r="1">
      <x v="26"/>
    </i>
    <i r="1">
      <x v="29"/>
    </i>
    <i r="1">
      <x v="30"/>
    </i>
    <i r="1">
      <x v="31"/>
    </i>
    <i r="1">
      <x v="32"/>
    </i>
    <i r="1">
      <x v="33"/>
    </i>
    <i r="1">
      <x v="34"/>
    </i>
    <i r="1">
      <x v="35"/>
    </i>
    <i r="1">
      <x v="38"/>
    </i>
    <i t="grand">
      <x/>
    </i>
  </rowItems>
  <colFields count="1">
    <field x="1"/>
  </colFields>
  <colItems count="3">
    <i>
      <x/>
    </i>
    <i>
      <x v="2"/>
    </i>
    <i t="grand">
      <x/>
    </i>
  </colItems>
  <dataFields count="1">
    <dataField name="Count of Individual" fld="3" subtotal="count" baseField="0" baseItem="0"/>
  </dataFields>
  <formats count="2">
    <format dxfId="166">
      <pivotArea dataOnly="0" labelOnly="1" fieldPosition="0">
        <references count="2">
          <reference field="2" count="2">
            <x v="7"/>
            <x v="8"/>
          </reference>
          <reference field="26" count="1" selected="0">
            <x v="2"/>
          </reference>
        </references>
      </pivotArea>
    </format>
    <format dxfId="165">
      <pivotArea dataOnly="0" labelOnly="1" fieldPosition="0">
        <references count="2">
          <reference field="2" count="14">
            <x v="2"/>
            <x v="3"/>
            <x v="4"/>
            <x v="5"/>
            <x v="6"/>
            <x v="7"/>
            <x v="9"/>
            <x v="11"/>
            <x v="12"/>
            <x v="18"/>
            <x v="19"/>
            <x v="20"/>
            <x v="21"/>
            <x v="22"/>
          </reference>
          <reference field="26" count="1" selected="0">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A99809B-9B4C-46D3-B72E-53569E15D9F9}" name="PivotTable1"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D47" firstHeaderRow="1" firstDataRow="2" firstDataCol="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1"/>
        <item x="32"/>
        <item x="33"/>
        <item x="34"/>
        <item x="30"/>
        <item t="default"/>
      </items>
    </pivotField>
    <pivotField dataField="1" showAll="0"/>
    <pivotField showAll="0"/>
    <pivotField showAll="0"/>
    <pivotField showAll="0"/>
    <pivotField showAll="0"/>
    <pivotField showAll="0"/>
    <pivotField showAll="0"/>
    <pivotField axis="axisCol" showAll="0">
      <items count="4">
        <item x="0"/>
        <item x="1"/>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6"/>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8"/>
    </i>
    <i t="grand">
      <x/>
    </i>
  </rowItems>
  <colFields count="1">
    <field x="10"/>
  </colFields>
  <colItems count="3">
    <i>
      <x/>
    </i>
    <i>
      <x v="1"/>
    </i>
    <i t="grand">
      <x/>
    </i>
  </colItems>
  <dataFields count="1">
    <dataField name="Count of Individual" fld="3" subtotal="count" baseField="25" baseItem="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6D3CE49-0BE5-430D-8269-832EED7D0274}" name="PivotTable5" cacheId="3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D107" firstHeaderRow="1" firstDataRow="2" firstDataCol="1"/>
  <pivotFields count="6">
    <pivotField axis="axisRow" allDrilled="1" subtotalTop="0" showAll="0" dataSourceSort="1" defaultSubtotal="0" defaultAttributeDrillState="1">
      <items count="9">
        <item x="0"/>
        <item x="1"/>
        <item x="2"/>
        <item x="3"/>
        <item x="4"/>
        <item x="5"/>
        <item x="6"/>
        <item x="7"/>
        <item x="8"/>
      </items>
    </pivotField>
    <pivotField dataField="1" subtotalTop="0" showAll="0" defaultSubtotal="0"/>
    <pivotField axis="axisRow" allDrilled="1" subtotalTop="0" showAll="0" dataSourceSort="1" defaultSubtotal="0" defaultAttributeDrillState="1">
      <items count="3">
        <item x="0"/>
        <item x="1"/>
        <item x="2"/>
      </items>
    </pivotField>
    <pivotField axis="axisRow" allDrilled="1" subtotalTop="0" showAll="0" dataSourceSort="1" defaultSubtotal="0" defaultAttributeDrillState="1">
      <items count="2">
        <item x="0"/>
        <item x="1"/>
      </items>
    </pivotField>
    <pivotField axis="axisCol" allDrilled="1" subtotalTop="0" showAll="0" dataSourceSort="1" defaultSubtotal="0" defaultAttributeDrillState="1">
      <items count="2">
        <item x="0"/>
        <item x="1"/>
      </items>
    </pivotField>
    <pivotField axis="axisRow" allDrilled="1" subtotalTop="0" showAll="0" dataSourceSort="1" defaultSubtotal="0" defaultAttributeDrillState="1">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s>
  <rowFields count="4">
    <field x="2"/>
    <field x="3"/>
    <field x="5"/>
    <field x="0"/>
  </rowFields>
  <rowItems count="103">
    <i>
      <x/>
    </i>
    <i r="1">
      <x/>
    </i>
    <i r="2">
      <x/>
    </i>
    <i r="3">
      <x/>
    </i>
    <i r="2">
      <x v="1"/>
    </i>
    <i r="3">
      <x/>
    </i>
    <i r="2">
      <x v="2"/>
    </i>
    <i r="3">
      <x/>
    </i>
    <i r="2">
      <x v="3"/>
    </i>
    <i r="3">
      <x v="1"/>
    </i>
    <i r="2">
      <x v="4"/>
    </i>
    <i r="3">
      <x v="2"/>
    </i>
    <i r="3">
      <x v="3"/>
    </i>
    <i r="1">
      <x v="1"/>
    </i>
    <i r="2">
      <x v="5"/>
    </i>
    <i r="3">
      <x v="4"/>
    </i>
    <i r="3">
      <x v="5"/>
    </i>
    <i r="2">
      <x v="6"/>
    </i>
    <i r="3">
      <x v="3"/>
    </i>
    <i>
      <x v="1"/>
    </i>
    <i r="1">
      <x v="1"/>
    </i>
    <i r="2">
      <x v="7"/>
    </i>
    <i r="3">
      <x v="4"/>
    </i>
    <i>
      <x v="2"/>
    </i>
    <i r="1">
      <x/>
    </i>
    <i r="2">
      <x v="8"/>
    </i>
    <i r="3">
      <x v="4"/>
    </i>
    <i r="2">
      <x v="9"/>
    </i>
    <i r="3">
      <x v="2"/>
    </i>
    <i r="2">
      <x v="10"/>
    </i>
    <i r="3">
      <x v="5"/>
    </i>
    <i r="2">
      <x v="11"/>
    </i>
    <i r="3">
      <x v="4"/>
    </i>
    <i r="3">
      <x v="2"/>
    </i>
    <i r="3">
      <x v="1"/>
    </i>
    <i r="3">
      <x v="5"/>
    </i>
    <i r="3">
      <x v="3"/>
    </i>
    <i r="2">
      <x v="12"/>
    </i>
    <i r="3">
      <x v="2"/>
    </i>
    <i r="3">
      <x v="1"/>
    </i>
    <i r="3">
      <x v="5"/>
    </i>
    <i r="3">
      <x v="3"/>
    </i>
    <i r="2">
      <x v="13"/>
    </i>
    <i r="3">
      <x v="6"/>
    </i>
    <i r="3">
      <x v="1"/>
    </i>
    <i r="3">
      <x v="7"/>
    </i>
    <i r="3">
      <x/>
    </i>
    <i r="2">
      <x v="14"/>
    </i>
    <i r="3">
      <x v="1"/>
    </i>
    <i r="2">
      <x v="15"/>
    </i>
    <i r="3">
      <x v="8"/>
    </i>
    <i r="2">
      <x v="16"/>
    </i>
    <i r="3">
      <x v="1"/>
    </i>
    <i r="2">
      <x v="17"/>
    </i>
    <i r="3">
      <x/>
    </i>
    <i r="2">
      <x v="18"/>
    </i>
    <i r="3">
      <x/>
    </i>
    <i r="2">
      <x v="19"/>
    </i>
    <i r="3">
      <x v="5"/>
    </i>
    <i r="2">
      <x v="20"/>
    </i>
    <i r="3">
      <x v="2"/>
    </i>
    <i r="2">
      <x v="21"/>
    </i>
    <i r="3">
      <x v="1"/>
    </i>
    <i r="3">
      <x v="5"/>
    </i>
    <i r="3">
      <x/>
    </i>
    <i r="3">
      <x v="3"/>
    </i>
    <i r="2">
      <x v="22"/>
    </i>
    <i r="3">
      <x v="4"/>
    </i>
    <i r="3">
      <x v="8"/>
    </i>
    <i r="3">
      <x v="1"/>
    </i>
    <i r="3">
      <x v="5"/>
    </i>
    <i r="3">
      <x/>
    </i>
    <i r="3">
      <x v="3"/>
    </i>
    <i r="1">
      <x v="1"/>
    </i>
    <i r="2">
      <x v="23"/>
    </i>
    <i r="3">
      <x v="4"/>
    </i>
    <i r="3">
      <x v="2"/>
    </i>
    <i r="3">
      <x/>
    </i>
    <i r="2">
      <x v="24"/>
    </i>
    <i r="3">
      <x v="4"/>
    </i>
    <i r="2">
      <x v="25"/>
    </i>
    <i r="3">
      <x v="4"/>
    </i>
    <i r="3">
      <x v="5"/>
    </i>
    <i r="2">
      <x v="26"/>
    </i>
    <i r="3">
      <x v="4"/>
    </i>
    <i r="3">
      <x/>
    </i>
    <i r="2">
      <x v="27"/>
    </i>
    <i r="3">
      <x/>
    </i>
    <i r="2">
      <x v="28"/>
    </i>
    <i r="3">
      <x v="1"/>
    </i>
    <i r="2">
      <x v="29"/>
    </i>
    <i r="3">
      <x v="3"/>
    </i>
    <i r="2">
      <x v="30"/>
    </i>
    <i r="3">
      <x v="3"/>
    </i>
    <i r="2">
      <x v="31"/>
    </i>
    <i r="3">
      <x v="3"/>
    </i>
    <i r="2">
      <x v="32"/>
    </i>
    <i r="3">
      <x v="4"/>
    </i>
    <i r="2">
      <x v="33"/>
    </i>
    <i r="3">
      <x v="4"/>
    </i>
    <i r="3">
      <x v="2"/>
    </i>
    <i r="3">
      <x v="3"/>
    </i>
    <i t="grand">
      <x/>
    </i>
  </rowItems>
  <colFields count="1">
    <field x="4"/>
  </colFields>
  <colItems count="3">
    <i>
      <x/>
    </i>
    <i>
      <x v="1"/>
    </i>
    <i t="grand">
      <x/>
    </i>
  </colItems>
  <dataFields count="1">
    <dataField name="Count of Individual" fld="1" subtotal="count" baseField="0" baseItem="0"/>
  </dataFields>
  <formats count="2">
    <format dxfId="164">
      <pivotArea field="4" type="button" dataOnly="0" labelOnly="1" outline="0" axis="axisCol" fieldPosition="0"/>
    </format>
    <format dxfId="163">
      <pivotArea type="topRight" dataOnly="0" labelOnly="1" outline="0" offset="A1" fieldPosition="0"/>
    </format>
  </formats>
  <pivotHierarchies count="13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Row="0" dragToCol="0" dragToPage="0"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4">
    <rowHierarchyUsage hierarchyUsage="26"/>
    <rowHierarchyUsage hierarchyUsage="1"/>
    <rowHierarchyUsage hierarchyUsage="2"/>
    <rowHierarchyUsage hierarchyUsage="29"/>
  </rowHierarchiesUsage>
  <colHierarchiesUsage count="1">
    <colHierarchyUsage hierarchyUsage="1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Data!$A:$Z">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2C990F9C-61DB-4D27-803C-9C80718973E9}" name="PivotTable3" cacheId="2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H46" firstHeaderRow="0" firstDataRow="1" firstDataCol="1"/>
  <pivotFields count="61">
    <pivotField showAll="0"/>
    <pivotField axis="axisRow" showAll="0">
      <items count="3">
        <item x="0"/>
        <item x="1"/>
        <item t="default"/>
      </items>
    </pivotField>
    <pivotField axis="axisRow" showAll="0">
      <items count="39">
        <item x="18"/>
        <item m="1" x="34"/>
        <item x="0"/>
        <item x="1"/>
        <item x="2"/>
        <item x="3"/>
        <item x="4"/>
        <item x="9"/>
        <item m="1" x="35"/>
        <item x="11"/>
        <item m="1" x="37"/>
        <item x="12"/>
        <item x="13"/>
        <item x="16"/>
        <item x="15"/>
        <item m="1" x="36"/>
        <item x="14"/>
        <item x="17"/>
        <item x="5"/>
        <item x="6"/>
        <item x="7"/>
        <item x="8"/>
        <item x="10"/>
        <item x="21"/>
        <item x="22"/>
        <item x="20"/>
        <item x="19"/>
        <item x="23"/>
        <item x="24"/>
        <item x="25"/>
        <item x="26"/>
        <item x="27"/>
        <item x="28"/>
        <item x="29"/>
        <item x="31"/>
        <item x="32"/>
        <item x="33"/>
        <item x="30"/>
        <item t="default"/>
      </items>
    </pivotField>
    <pivotField showAll="0"/>
    <pivotField showAll="0"/>
    <pivotField showAll="0"/>
    <pivotField showAll="0"/>
    <pivotField showAll="0"/>
    <pivotField showAll="0"/>
    <pivotField showAll="0"/>
    <pivotField showAll="0"/>
    <pivotField outline="0" multipleItemSelectionAllowed="1" defaultSubtotal="0"/>
    <pivotField showAll="0"/>
    <pivotField dataField="1" showAll="0"/>
    <pivotField dataField="1" showAll="0"/>
    <pivotField dataField="1" showAll="0"/>
    <pivotField dataField="1" showAll="0"/>
    <pivotField dataField="1" showAll="0"/>
    <pivotField showAll="0"/>
    <pivotField dataField="1" showAll="0"/>
    <pivotField showAll="0"/>
    <pivotField showAll="0"/>
    <pivotField showAll="0"/>
    <pivotField showAll="0"/>
    <pivotField dataField="1" showAll="0"/>
    <pivotField showAll="0"/>
    <pivotField axis="axisRow" showAll="0">
      <items count="4">
        <item x="1"/>
        <item x="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1"/>
    </i>
    <i r="2">
      <x v="27"/>
    </i>
    <i r="2">
      <x v="28"/>
    </i>
    <i>
      <x v="1"/>
    </i>
    <i r="1">
      <x v="1"/>
    </i>
    <i r="2">
      <x v="36"/>
    </i>
    <i>
      <x v="2"/>
    </i>
    <i r="1">
      <x/>
    </i>
    <i r="2">
      <x v="2"/>
    </i>
    <i r="2">
      <x v="3"/>
    </i>
    <i r="2">
      <x v="4"/>
    </i>
    <i r="2">
      <x v="5"/>
    </i>
    <i r="2">
      <x v="6"/>
    </i>
    <i r="2">
      <x v="7"/>
    </i>
    <i r="2">
      <x v="9"/>
    </i>
    <i r="2">
      <x v="11"/>
    </i>
    <i r="2">
      <x v="12"/>
    </i>
    <i r="2">
      <x v="18"/>
    </i>
    <i r="2">
      <x v="19"/>
    </i>
    <i r="2">
      <x v="20"/>
    </i>
    <i r="2">
      <x v="21"/>
    </i>
    <i r="2">
      <x v="22"/>
    </i>
    <i r="2">
      <x v="26"/>
    </i>
    <i r="1">
      <x v="1"/>
    </i>
    <i r="2">
      <x v="23"/>
    </i>
    <i r="2">
      <x v="24"/>
    </i>
    <i r="2">
      <x v="25"/>
    </i>
    <i r="2">
      <x v="29"/>
    </i>
    <i r="2">
      <x v="30"/>
    </i>
    <i r="2">
      <x v="31"/>
    </i>
    <i r="2">
      <x v="32"/>
    </i>
    <i r="2">
      <x v="33"/>
    </i>
    <i r="2">
      <x v="34"/>
    </i>
    <i r="2">
      <x v="35"/>
    </i>
    <i r="2">
      <x v="37"/>
    </i>
    <i t="grand">
      <x/>
    </i>
  </rowItems>
  <colFields count="1">
    <field x="-2"/>
  </colFields>
  <colItems count="7">
    <i>
      <x/>
    </i>
    <i i="1">
      <x v="1"/>
    </i>
    <i i="2">
      <x v="2"/>
    </i>
    <i i="3">
      <x v="3"/>
    </i>
    <i i="4">
      <x v="4"/>
    </i>
    <i i="5">
      <x v="5"/>
    </i>
    <i i="6">
      <x v="6"/>
    </i>
  </colItems>
  <dataFields count="7">
    <dataField name="Sum of Ceramic Vessels" fld="13" baseField="1" baseItem="1"/>
    <dataField name="Sum of Figurines" fld="14" baseField="1" baseItem="1"/>
    <dataField name="Sum of Lithics" fld="15" baseField="1" baseItem="1"/>
    <dataField name="Sum of Groundstone" fld="16" baseField="1" baseItem="1"/>
    <dataField name="Sum of Jewelry" fld="17" baseField="1" baseItem="1"/>
    <dataField name="Sum of Animal Bone (sp)" fld="19" baseField="1" baseItem="1"/>
    <dataField name="Average of Total # Offerings" fld="24" subtotal="average" baseField="26"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BEFBEBB1-919C-461F-9A57-DAA96B9AEA11}" name="PivotTable1" cacheId="2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J23" firstHeaderRow="1" firstDataRow="2" firstDataCol="1"/>
  <pivotFields count="61">
    <pivotField showAll="0"/>
    <pivotField axis="axisRow" showAll="0">
      <items count="3">
        <item x="0"/>
        <item x="1"/>
        <item t="default"/>
      </items>
    </pivotField>
    <pivotField axis="axisRow" showAll="0">
      <items count="39">
        <item x="18"/>
        <item m="1" x="34"/>
        <item x="0"/>
        <item x="1"/>
        <item x="2"/>
        <item x="3"/>
        <item x="4"/>
        <item x="9"/>
        <item m="1" x="35"/>
        <item x="11"/>
        <item m="1" x="37"/>
        <item x="12"/>
        <item x="13"/>
        <item x="16"/>
        <item x="15"/>
        <item m="1" x="36"/>
        <item x="14"/>
        <item x="17"/>
        <item x="5"/>
        <item x="6"/>
        <item x="7"/>
        <item x="8"/>
        <item x="10"/>
        <item x="21"/>
        <item x="22"/>
        <item x="20"/>
        <item x="19"/>
        <item x="23"/>
        <item x="24"/>
        <item x="25"/>
        <item x="26"/>
        <item x="27"/>
        <item x="28"/>
        <item x="29"/>
        <item x="31"/>
        <item x="32"/>
        <item x="33"/>
        <item x="3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axis="axisCol" showAll="0">
      <items count="12">
        <item h="1" x="9"/>
        <item h="1" x="3"/>
        <item x="8"/>
        <item x="10"/>
        <item x="7"/>
        <item x="6"/>
        <item h="1" x="0"/>
        <item x="1"/>
        <item x="2"/>
        <item x="5"/>
        <item x="4"/>
        <item t="default"/>
      </items>
    </pivotField>
    <pivotField showAll="0"/>
    <pivotField showAll="0"/>
    <pivotField showAll="0"/>
    <pivotField showAll="0"/>
    <pivotField showAll="0"/>
    <pivotField showAll="0"/>
    <pivotField showAll="0"/>
    <pivotField axis="axisRow" showAll="0">
      <items count="4">
        <item x="1"/>
        <item x="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19">
    <i>
      <x/>
    </i>
    <i r="1">
      <x/>
    </i>
    <i r="2">
      <x v="16"/>
    </i>
    <i>
      <x v="2"/>
    </i>
    <i r="1">
      <x/>
    </i>
    <i r="2">
      <x v="4"/>
    </i>
    <i r="2">
      <x v="5"/>
    </i>
    <i r="2">
      <x v="6"/>
    </i>
    <i r="2">
      <x v="18"/>
    </i>
    <i r="2">
      <x v="19"/>
    </i>
    <i r="2">
      <x v="21"/>
    </i>
    <i r="2">
      <x v="22"/>
    </i>
    <i r="1">
      <x v="1"/>
    </i>
    <i r="2">
      <x v="25"/>
    </i>
    <i r="2">
      <x v="32"/>
    </i>
    <i r="2">
      <x v="33"/>
    </i>
    <i r="2">
      <x v="35"/>
    </i>
    <i r="2">
      <x v="37"/>
    </i>
    <i t="grand">
      <x/>
    </i>
  </rowItems>
  <colFields count="1">
    <field x="18"/>
  </colFields>
  <colItems count="9">
    <i>
      <x v="2"/>
    </i>
    <i>
      <x v="3"/>
    </i>
    <i>
      <x v="4"/>
    </i>
    <i>
      <x v="5"/>
    </i>
    <i>
      <x v="7"/>
    </i>
    <i>
      <x v="8"/>
    </i>
    <i>
      <x v="9"/>
    </i>
    <i>
      <x v="10"/>
    </i>
    <i t="grand">
      <x/>
    </i>
  </colItems>
  <dataFields count="1">
    <dataField name="Sum of Jewelry" fld="17" baseField="2" baseItem="0"/>
  </dataFields>
  <formats count="2">
    <format dxfId="162">
      <pivotArea dataOnly="0" labelOnly="1" fieldPosition="0">
        <references count="1">
          <reference field="18" count="0"/>
        </references>
      </pivotArea>
    </format>
    <format dxfId="161">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51B3D82C-33E8-4D06-95BC-05C0B0098A08}" name="PivotTable3" cacheId="3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F47" firstHeaderRow="1" firstDataRow="2" firstDataCol="1"/>
  <pivotFields count="7">
    <pivotField axis="axisRow" allDrilled="1" showAll="0" dataSourceSort="1" defaultAttributeDrillState="1">
      <items count="4">
        <item x="0"/>
        <item x="1"/>
        <item x="2"/>
        <item t="default"/>
      </items>
    </pivotField>
    <pivotField axis="axisRow" allDrilled="1" showAll="0" dataSourceSort="1" defaultAttributeDrillState="1">
      <items count="3">
        <item x="0"/>
        <item x="1"/>
        <item t="default"/>
      </items>
    </pivotField>
    <pivotField axis="axisRow" allDrilled="1" showAll="0" dataSourceSort="1" defaultAttributeDrillState="1">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t="default"/>
      </items>
    </pivotField>
    <pivotField axis="axisCol" allDrilled="1" subtotalTop="0" showAll="0" dataSourceSort="1" defaultSubtotal="0" defaultAttributeDrillState="1">
      <items count="4">
        <item s="1" x="0"/>
        <item s="1" x="1"/>
        <item s="1" x="2"/>
        <item s="1" x="3"/>
      </items>
    </pivotField>
    <pivotField allDrilled="1" subtotalTop="0" showAll="0" dataSourceSort="1" defaultSubtotal="0" defaultAttributeDrillState="1"/>
    <pivotField allDrilled="1" subtotalTop="0" showAll="0" dataSourceSort="1" defaultSubtotal="0" defaultAttributeDrillState="1"/>
    <pivotField dataField="1" subtotalTop="0" showAll="0" defaultSubtotal="0"/>
  </pivotFields>
  <rowFields count="3">
    <field x="0"/>
    <field x="1"/>
    <field x="2"/>
  </rowFields>
  <rowItems count="43">
    <i>
      <x/>
    </i>
    <i r="1">
      <x/>
    </i>
    <i r="2">
      <x/>
    </i>
    <i r="2">
      <x v="1"/>
    </i>
    <i r="2">
      <x v="2"/>
    </i>
    <i r="2">
      <x v="3"/>
    </i>
    <i r="2">
      <x v="4"/>
    </i>
    <i r="1">
      <x v="1"/>
    </i>
    <i r="2">
      <x v="5"/>
    </i>
    <i r="2">
      <x v="6"/>
    </i>
    <i>
      <x v="1"/>
    </i>
    <i r="1">
      <x v="1"/>
    </i>
    <i r="2">
      <x v="7"/>
    </i>
    <i>
      <x v="2"/>
    </i>
    <i r="1">
      <x/>
    </i>
    <i r="2">
      <x v="8"/>
    </i>
    <i r="2">
      <x v="9"/>
    </i>
    <i r="2">
      <x v="10"/>
    </i>
    <i r="2">
      <x v="11"/>
    </i>
    <i r="2">
      <x v="12"/>
    </i>
    <i r="2">
      <x v="13"/>
    </i>
    <i r="2">
      <x v="14"/>
    </i>
    <i r="2">
      <x v="15"/>
    </i>
    <i r="2">
      <x v="16"/>
    </i>
    <i r="2">
      <x v="17"/>
    </i>
    <i r="2">
      <x v="18"/>
    </i>
    <i r="2">
      <x v="19"/>
    </i>
    <i r="2">
      <x v="20"/>
    </i>
    <i r="2">
      <x v="21"/>
    </i>
    <i r="2">
      <x v="22"/>
    </i>
    <i r="1">
      <x v="1"/>
    </i>
    <i r="2">
      <x v="23"/>
    </i>
    <i r="2">
      <x v="24"/>
    </i>
    <i r="2">
      <x v="25"/>
    </i>
    <i r="2">
      <x v="26"/>
    </i>
    <i r="2">
      <x v="27"/>
    </i>
    <i r="2">
      <x v="28"/>
    </i>
    <i r="2">
      <x v="29"/>
    </i>
    <i r="2">
      <x v="30"/>
    </i>
    <i r="2">
      <x v="31"/>
    </i>
    <i r="2">
      <x v="32"/>
    </i>
    <i r="2">
      <x v="33"/>
    </i>
    <i t="grand">
      <x/>
    </i>
  </rowItems>
  <colFields count="1">
    <field x="3"/>
  </colFields>
  <colItems count="5">
    <i>
      <x/>
    </i>
    <i>
      <x v="1"/>
    </i>
    <i>
      <x v="2"/>
    </i>
    <i>
      <x v="3"/>
    </i>
    <i t="grand">
      <x/>
    </i>
  </colItems>
  <dataFields count="1">
    <dataField name="Count of Offerings?" fld="6" subtotal="count" baseField="0" baseItem="0"/>
  </dataFields>
  <formats count="2">
    <format dxfId="160">
      <pivotArea dataOnly="0" labelOnly="1" fieldPosition="0">
        <references count="1">
          <reference field="3" count="0"/>
        </references>
      </pivotArea>
    </format>
    <format dxfId="159">
      <pivotArea dataOnly="0" labelOnly="1" grandCol="1" outline="0" fieldPosition="0"/>
    </format>
  </formats>
  <pivotHierarchies count="13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members count="2" level="1">
        <member name="[Range 1].[Copper].&amp;[Needle]"/>
        <member name="[Range 1].[Copper].&amp;[Lost copper item]"/>
      </members>
    </pivotHierarchy>
    <pivotHierarchy dragToData="1"/>
    <pivotHierarchy dragToData="1">
      <members count="2" level="1">
        <member name="[Range 1].[Other].&amp;[Scraper Mirror]"/>
        <member name="[Range 1].[Other].&amp;[&quot;green and red flaky material&quo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Row="0" dragToCol="0" dragToPage="0"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87"/>
    <rowHierarchyUsage hierarchyUsage="62"/>
    <rowHierarchyUsage hierarchyUsage="63"/>
  </rowHierarchiesUsage>
  <colHierarchiesUsage count="1">
    <colHierarchyUsage hierarchyUsage="8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Data!$A$1:$AM$80">
        <x15:activeTabTopLevelEntity name="[Range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47A6B927-5791-4E1A-8F23-612128EFD00A}" name="PivotTable4" cacheId="2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D14" firstHeaderRow="1" firstDataRow="2" firstDataCol="1"/>
  <pivotFields count="6">
    <pivotField axis="axisRow" allDrilled="1" showAll="0" dataSourceSort="1" defaultAttributeDrillState="1">
      <items count="3">
        <item x="0"/>
        <item x="1"/>
        <item t="default"/>
      </items>
    </pivotField>
    <pivotField axis="axisRow" allDrilled="1" showAll="0" dataSourceSort="1" defaultAttributeDrillState="1">
      <items count="3">
        <item x="0"/>
        <item x="1"/>
        <item t="default"/>
      </items>
    </pivotField>
    <pivotField axis="axisRow" allDrilled="1" showAll="0" dataSourceSort="1" defaultAttributeDrillState="1">
      <items count="5">
        <item x="0"/>
        <item x="1"/>
        <item x="2"/>
        <item x="3"/>
        <item t="default"/>
      </items>
    </pivotField>
    <pivotField dataField="1" subtotalTop="0" showAll="0" defaultSubtotal="0"/>
    <pivotField axis="axisCol" allDrilled="1" subtotalTop="0" showAll="0" dataSourceSort="1" defaultSubtotal="0" defaultAttributeDrillState="1">
      <items count="2">
        <item s="1" x="0"/>
        <item s="1" x="1"/>
      </items>
    </pivotField>
    <pivotField allDrilled="1" subtotalTop="0" showAll="0" dataSourceSort="1" defaultSubtotal="0" defaultAttributeDrillState="1">
      <items count="1">
        <item s="1" x="0"/>
      </items>
    </pivotField>
  </pivotFields>
  <rowFields count="3">
    <field x="0"/>
    <field x="1"/>
    <field x="2"/>
  </rowFields>
  <rowItems count="10">
    <i>
      <x/>
    </i>
    <i r="1">
      <x/>
    </i>
    <i r="2">
      <x/>
    </i>
    <i r="1">
      <x v="1"/>
    </i>
    <i r="2">
      <x v="1"/>
    </i>
    <i r="2">
      <x v="2"/>
    </i>
    <i>
      <x v="1"/>
    </i>
    <i r="1">
      <x/>
    </i>
    <i r="2">
      <x v="3"/>
    </i>
    <i t="grand">
      <x/>
    </i>
  </rowItems>
  <colFields count="1">
    <field x="4"/>
  </colFields>
  <colItems count="3">
    <i>
      <x/>
    </i>
    <i>
      <x v="1"/>
    </i>
    <i t="grand">
      <x/>
    </i>
  </colItems>
  <dataFields count="1">
    <dataField name="Count of Offerings?" fld="3" subtotal="count" baseField="0" baseItem="0"/>
  </dataFields>
  <pivotHierarchies count="13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members count="2" level="1">
        <member name=""/>
        <member name="[Range 1].[Other].&amp;[&quot;green and red flaky material&quo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Row="0" dragToCol="0" dragToPage="0"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87"/>
    <rowHierarchyUsage hierarchyUsage="62"/>
    <rowHierarchyUsage hierarchyUsage="63"/>
  </rowHierarchiesUsage>
  <colHierarchiesUsage count="1">
    <colHierarchyUsage hierarchyUsage="8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Data!$A$1:$AM$80">
        <x15:activeTabTopLevelEntity name="[Range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1F598A48-2E16-45B6-8594-452C5691FF5C}" name="PivotTable5" cacheId="2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8" firstHeaderRow="1" firstDataRow="2" firstDataCol="1"/>
  <pivotFields count="5">
    <pivotField axis="axisRow" allDrilled="1" showAll="0" dataSourceSort="1" defaultAttributeDrillState="1">
      <items count="2">
        <item x="0"/>
        <item t="default"/>
      </items>
    </pivotField>
    <pivotField axis="axisRow" allDrilled="1" showAll="0" dataSourceSort="1" defaultAttributeDrillState="1">
      <items count="2">
        <item x="0"/>
        <item t="default"/>
      </items>
    </pivotField>
    <pivotField axis="axisRow" allDrilled="1" showAll="0" dataSourceSort="1" defaultAttributeDrillState="1">
      <items count="2">
        <item x="0"/>
        <item t="default"/>
      </items>
    </pivotField>
    <pivotField axis="axisCol" allDrilled="1" subtotalTop="0" showAll="0" dataSourceSort="1" defaultSubtotal="0" defaultAttributeDrillState="1">
      <items count="1">
        <item s="1" x="0"/>
      </items>
    </pivotField>
    <pivotField dataField="1" subtotalTop="0" showAll="0" defaultSubtotal="0"/>
  </pivotFields>
  <rowFields count="3">
    <field x="0"/>
    <field x="1"/>
    <field x="2"/>
  </rowFields>
  <rowItems count="4">
    <i>
      <x/>
    </i>
    <i r="1">
      <x/>
    </i>
    <i r="2">
      <x/>
    </i>
    <i t="grand">
      <x/>
    </i>
  </rowItems>
  <colFields count="1">
    <field x="3"/>
  </colFields>
  <colItems count="2">
    <i>
      <x/>
    </i>
    <i t="grand">
      <x/>
    </i>
  </colItems>
  <dataFields count="1">
    <dataField name="Count of Offerings?" fld="4" subtotal="count" baseField="0" baseItem="0"/>
  </dataFields>
  <pivotHierarchies count="13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Row="0" dragToCol="0" dragToPage="0"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87"/>
    <rowHierarchyUsage hierarchyUsage="62"/>
    <rowHierarchyUsage hierarchyUsage="63"/>
  </rowHierarchiesUsage>
  <colHierarchiesUsage count="1">
    <colHierarchyUsage hierarchyUsage="8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Data!$A$1:$AM$80">
        <x15:activeTabTopLevelEntity name="[Range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78F02ECD-4B91-4204-AC8D-E2F83F98A9A2}" name="PivotTable7" cacheId="2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H47" firstHeaderRow="1" firstDataRow="2" firstDataCol="1"/>
  <pivotFields count="61">
    <pivotField showAll="0"/>
    <pivotField axis="axisRow" showAll="0">
      <items count="3">
        <item x="0"/>
        <item x="1"/>
        <item t="default"/>
      </items>
    </pivotField>
    <pivotField axis="axisRow" showAll="0">
      <items count="39">
        <item x="18"/>
        <item m="1" x="34"/>
        <item x="0"/>
        <item x="1"/>
        <item x="2"/>
        <item x="3"/>
        <item x="4"/>
        <item x="9"/>
        <item m="1" x="35"/>
        <item x="11"/>
        <item m="1" x="37"/>
        <item x="12"/>
        <item x="13"/>
        <item x="16"/>
        <item x="15"/>
        <item m="1" x="36"/>
        <item x="14"/>
        <item x="17"/>
        <item x="5"/>
        <item x="6"/>
        <item x="7"/>
        <item x="8"/>
        <item x="10"/>
        <item x="21"/>
        <item x="22"/>
        <item x="20"/>
        <item x="19"/>
        <item x="23"/>
        <item x="24"/>
        <item x="25"/>
        <item x="26"/>
        <item x="27"/>
        <item x="28"/>
        <item x="29"/>
        <item x="31"/>
        <item x="32"/>
        <item x="33"/>
        <item x="30"/>
        <item t="default"/>
      </items>
    </pivotField>
    <pivotField dataField="1" showAll="0"/>
    <pivotField showAll="0"/>
    <pivotField showAll="0"/>
    <pivotField showAll="0"/>
    <pivotField axis="axisCol" showAll="0">
      <items count="11">
        <item h="1" x="2"/>
        <item m="1" x="9"/>
        <item m="1" x="8"/>
        <item x="3"/>
        <item m="1" x="7"/>
        <item x="0"/>
        <item x="1"/>
        <item x="6"/>
        <item x="5"/>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1"/>
    </i>
    <i r="2">
      <x v="27"/>
    </i>
    <i r="2">
      <x v="28"/>
    </i>
    <i>
      <x v="1"/>
    </i>
    <i r="1">
      <x v="1"/>
    </i>
    <i r="2">
      <x v="36"/>
    </i>
    <i>
      <x v="2"/>
    </i>
    <i r="1">
      <x/>
    </i>
    <i r="2">
      <x v="2"/>
    </i>
    <i r="2">
      <x v="3"/>
    </i>
    <i r="2">
      <x v="4"/>
    </i>
    <i r="2">
      <x v="5"/>
    </i>
    <i r="2">
      <x v="6"/>
    </i>
    <i r="2">
      <x v="7"/>
    </i>
    <i r="2">
      <x v="9"/>
    </i>
    <i r="2">
      <x v="11"/>
    </i>
    <i r="2">
      <x v="12"/>
    </i>
    <i r="2">
      <x v="18"/>
    </i>
    <i r="2">
      <x v="19"/>
    </i>
    <i r="2">
      <x v="20"/>
    </i>
    <i r="2">
      <x v="21"/>
    </i>
    <i r="2">
      <x v="22"/>
    </i>
    <i r="2">
      <x v="26"/>
    </i>
    <i r="1">
      <x v="1"/>
    </i>
    <i r="2">
      <x v="23"/>
    </i>
    <i r="2">
      <x v="24"/>
    </i>
    <i r="2">
      <x v="25"/>
    </i>
    <i r="2">
      <x v="29"/>
    </i>
    <i r="2">
      <x v="30"/>
    </i>
    <i r="2">
      <x v="31"/>
    </i>
    <i r="2">
      <x v="32"/>
    </i>
    <i r="2">
      <x v="33"/>
    </i>
    <i r="2">
      <x v="34"/>
    </i>
    <i r="2">
      <x v="35"/>
    </i>
    <i r="2">
      <x v="37"/>
    </i>
    <i t="grand">
      <x/>
    </i>
  </rowItems>
  <colFields count="1">
    <field x="7"/>
  </colFields>
  <colItems count="7">
    <i>
      <x v="3"/>
    </i>
    <i>
      <x v="5"/>
    </i>
    <i>
      <x v="6"/>
    </i>
    <i>
      <x v="7"/>
    </i>
    <i>
      <x v="8"/>
    </i>
    <i>
      <x v="9"/>
    </i>
    <i t="grand">
      <x/>
    </i>
  </colItems>
  <dataFields count="1">
    <dataField name="Count of Individual" fld="3" subtotal="count" baseField="0" baseItem="0"/>
  </dataFields>
  <formats count="1">
    <format dxfId="158">
      <pivotArea dataOnly="0" labelOnly="1" fieldPosition="0">
        <references count="1">
          <reference field="7"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1C9C7812-6749-4198-9AE4-BA344ED9EA34}" name="PivotTable8" cacheId="2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M47" firstHeaderRow="1" firstDataRow="2" firstDataCol="1"/>
  <pivotFields count="5">
    <pivotField dataField="1" subtotalTop="0" showAll="0" defaultSubtotal="0"/>
    <pivotField axis="axisRow" allDrilled="1" showAll="0" dataSourceSort="1" defaultAttributeDrillState="1">
      <items count="4">
        <item x="0"/>
        <item x="1"/>
        <item x="2"/>
        <item t="default"/>
      </items>
    </pivotField>
    <pivotField axis="axisRow" allDrilled="1" showAll="0" dataSourceSort="1" defaultAttributeDrillState="1">
      <items count="3">
        <item x="0"/>
        <item x="1"/>
        <item t="default"/>
      </items>
    </pivotField>
    <pivotField axis="axisRow" allDrilled="1" showAll="0" dataSourceSort="1" defaultAttributeDrillState="1">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t="default"/>
      </items>
    </pivotField>
    <pivotField axis="axisCol" allDrilled="1" subtotalTop="0" showAll="0" dataSourceSort="1" defaultSubtotal="0" defaultAttributeDrillState="1">
      <items count="11">
        <item s="1" x="0"/>
        <item s="1" x="1"/>
        <item s="1" x="2"/>
        <item s="1" x="3"/>
        <item s="1" x="4"/>
        <item s="1" x="5"/>
        <item s="1" x="6"/>
        <item s="1" x="7"/>
        <item s="1" x="8"/>
        <item s="1" x="9"/>
        <item s="1" x="10"/>
      </items>
    </pivotField>
  </pivotFields>
  <rowFields count="3">
    <field x="1"/>
    <field x="2"/>
    <field x="3"/>
  </rowFields>
  <rowItems count="43">
    <i>
      <x/>
    </i>
    <i r="1">
      <x/>
    </i>
    <i r="2">
      <x/>
    </i>
    <i r="2">
      <x v="1"/>
    </i>
    <i r="2">
      <x v="2"/>
    </i>
    <i r="2">
      <x v="3"/>
    </i>
    <i r="2">
      <x v="4"/>
    </i>
    <i r="1">
      <x v="1"/>
    </i>
    <i r="2">
      <x v="5"/>
    </i>
    <i r="2">
      <x v="6"/>
    </i>
    <i>
      <x v="1"/>
    </i>
    <i r="1">
      <x v="1"/>
    </i>
    <i r="2">
      <x v="7"/>
    </i>
    <i>
      <x v="2"/>
    </i>
    <i r="1">
      <x/>
    </i>
    <i r="2">
      <x v="8"/>
    </i>
    <i r="2">
      <x v="9"/>
    </i>
    <i r="2">
      <x v="10"/>
    </i>
    <i r="2">
      <x v="11"/>
    </i>
    <i r="2">
      <x v="12"/>
    </i>
    <i r="2">
      <x v="13"/>
    </i>
    <i r="2">
      <x v="14"/>
    </i>
    <i r="2">
      <x v="15"/>
    </i>
    <i r="2">
      <x v="16"/>
    </i>
    <i r="2">
      <x v="17"/>
    </i>
    <i r="2">
      <x v="18"/>
    </i>
    <i r="2">
      <x v="19"/>
    </i>
    <i r="2">
      <x v="20"/>
    </i>
    <i r="2">
      <x v="21"/>
    </i>
    <i r="2">
      <x v="22"/>
    </i>
    <i r="1">
      <x v="1"/>
    </i>
    <i r="2">
      <x v="23"/>
    </i>
    <i r="2">
      <x v="24"/>
    </i>
    <i r="2">
      <x v="25"/>
    </i>
    <i r="2">
      <x v="26"/>
    </i>
    <i r="2">
      <x v="27"/>
    </i>
    <i r="2">
      <x v="28"/>
    </i>
    <i r="2">
      <x v="29"/>
    </i>
    <i r="2">
      <x v="30"/>
    </i>
    <i r="2">
      <x v="31"/>
    </i>
    <i r="2">
      <x v="32"/>
    </i>
    <i r="2">
      <x v="33"/>
    </i>
    <i t="grand">
      <x/>
    </i>
  </rowItems>
  <colFields count="1">
    <field x="4"/>
  </colFields>
  <colItems count="12">
    <i>
      <x/>
    </i>
    <i>
      <x v="1"/>
    </i>
    <i>
      <x v="2"/>
    </i>
    <i>
      <x v="3"/>
    </i>
    <i>
      <x v="4"/>
    </i>
    <i>
      <x v="5"/>
    </i>
    <i>
      <x v="6"/>
    </i>
    <i>
      <x v="7"/>
    </i>
    <i>
      <x v="8"/>
    </i>
    <i>
      <x v="9"/>
    </i>
    <i>
      <x v="10"/>
    </i>
    <i t="grand">
      <x/>
    </i>
  </colItems>
  <dataFields count="1">
    <dataField name="Count of Individual" fld="0" subtotal="count" baseField="0" baseItem="0"/>
  </dataFields>
  <formats count="4">
    <format dxfId="157">
      <pivotArea field="1" type="button" dataOnly="0" labelOnly="1" outline="0" axis="axisRow" fieldPosition="0"/>
    </format>
    <format dxfId="156">
      <pivotArea dataOnly="0" labelOnly="1" fieldPosition="0">
        <references count="1">
          <reference field="4" count="0"/>
        </references>
      </pivotArea>
    </format>
    <format dxfId="155">
      <pivotArea dataOnly="0" labelOnly="1" grandCol="1" outline="0" fieldPosition="0"/>
    </format>
    <format dxfId="154">
      <pivotArea dataOnly="0" labelOnly="1" fieldPosition="0">
        <references count="1">
          <reference field="4" count="1">
            <x v="4"/>
          </reference>
        </references>
      </pivotArea>
    </format>
  </formats>
  <pivotHierarchies count="13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Row="0" dragToCol="0" dragToPage="0"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87"/>
    <rowHierarchyUsage hierarchyUsage="62"/>
    <rowHierarchyUsage hierarchyUsage="63"/>
  </rowHierarchiesUsage>
  <colHierarchiesUsage count="1">
    <colHierarchyUsage hierarchyUsage="69"/>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Data!$A$1:$AM$80">
        <x15:activeTabTopLevelEntity name="[Range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E0EFC370-42AD-4DC6-A6D1-7C7969E74A83}" name="PivotTable1"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K47" firstHeaderRow="1" firstDataRow="2" firstDataCol="1" rowPageCount="1" colPageCount="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axis="axisCol" showAll="0">
      <items count="17">
        <item x="0"/>
        <item x="8"/>
        <item x="1"/>
        <item x="6"/>
        <item x="3"/>
        <item x="7"/>
        <item x="5"/>
        <item x="4"/>
        <item h="1" x="9"/>
        <item x="2"/>
        <item h="1" m="1" x="15"/>
        <item h="1" m="1" x="10"/>
        <item h="1" m="1" x="11"/>
        <item h="1" m="1" x="12"/>
        <item h="1" m="1" x="13"/>
        <item h="1" m="1" x="14"/>
        <item t="default"/>
      </items>
    </pivotField>
    <pivotField showAll="0"/>
    <pivotField axis="axisPage" multipleItemSelectionAllowed="1" showAll="0">
      <items count="18">
        <item m="1" x="9"/>
        <item m="1" x="15"/>
        <item x="5"/>
        <item m="1" x="13"/>
        <item x="2"/>
        <item m="1" x="11"/>
        <item m="1" x="12"/>
        <item x="0"/>
        <item m="1" x="10"/>
        <item m="1" x="16"/>
        <item x="3"/>
        <item m="1" x="14"/>
        <item x="4"/>
        <item x="1"/>
        <item x="6"/>
        <item m="1" x="7"/>
        <item m="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29"/>
  </colFields>
  <colItems count="10">
    <i>
      <x/>
    </i>
    <i>
      <x v="1"/>
    </i>
    <i>
      <x v="2"/>
    </i>
    <i>
      <x v="3"/>
    </i>
    <i>
      <x v="4"/>
    </i>
    <i>
      <x v="5"/>
    </i>
    <i>
      <x v="6"/>
    </i>
    <i>
      <x v="7"/>
    </i>
    <i>
      <x v="9"/>
    </i>
    <i t="grand">
      <x/>
    </i>
  </colItems>
  <pageFields count="1">
    <pageField fld="31" hier="-1"/>
  </pageFields>
  <dataFields count="1">
    <dataField name="Count of Individual"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2CD43EFF-7FA2-427E-BDBD-25084A49C88F}" name="PivotTable2"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H107" firstHeaderRow="1" firstDataRow="2" firstDataCol="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axis="axisRow" showAll="0">
      <items count="17">
        <item m="1" x="15"/>
        <item x="0"/>
        <item x="8"/>
        <item x="1"/>
        <item x="6"/>
        <item x="3"/>
        <item x="2"/>
        <item x="7"/>
        <item x="5"/>
        <item x="4"/>
        <item x="9"/>
        <item m="1" x="10"/>
        <item m="1" x="11"/>
        <item m="1" x="12"/>
        <item m="1" x="13"/>
        <item m="1" x="14"/>
        <item t="default"/>
      </items>
    </pivotField>
    <pivotField showAll="0"/>
    <pivotField axis="axisCol" showAll="0">
      <items count="18">
        <item h="1" m="1" x="15"/>
        <item x="5"/>
        <item m="1" x="13"/>
        <item x="2"/>
        <item m="1" x="11"/>
        <item m="1" x="12"/>
        <item x="0"/>
        <item m="1" x="10"/>
        <item m="1" x="16"/>
        <item x="3"/>
        <item m="1" x="14"/>
        <item h="1" x="6"/>
        <item x="1"/>
        <item x="4"/>
        <item h="1" m="1" x="9"/>
        <item h="1" m="1" x="7"/>
        <item h="1" m="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26"/>
    <field x="1"/>
    <field x="2"/>
    <field x="29"/>
  </rowFields>
  <rowItems count="103">
    <i>
      <x/>
    </i>
    <i r="1">
      <x/>
    </i>
    <i r="2">
      <x/>
    </i>
    <i r="3">
      <x v="8"/>
    </i>
    <i r="2">
      <x v="13"/>
    </i>
    <i r="3">
      <x v="8"/>
    </i>
    <i r="2">
      <x v="14"/>
    </i>
    <i r="3">
      <x v="8"/>
    </i>
    <i r="2">
      <x v="16"/>
    </i>
    <i r="3">
      <x v="5"/>
    </i>
    <i r="2">
      <x v="17"/>
    </i>
    <i r="3">
      <x v="3"/>
    </i>
    <i r="3">
      <x v="9"/>
    </i>
    <i r="1">
      <x v="2"/>
    </i>
    <i r="2">
      <x v="27"/>
    </i>
    <i r="3">
      <x v="1"/>
    </i>
    <i r="3">
      <x v="6"/>
    </i>
    <i r="2">
      <x v="28"/>
    </i>
    <i r="3">
      <x v="9"/>
    </i>
    <i>
      <x v="1"/>
    </i>
    <i r="1">
      <x v="2"/>
    </i>
    <i r="2">
      <x v="37"/>
    </i>
    <i r="3">
      <x v="1"/>
    </i>
    <i>
      <x v="2"/>
    </i>
    <i r="1">
      <x/>
    </i>
    <i r="2">
      <x v="2"/>
    </i>
    <i r="3">
      <x v="1"/>
    </i>
    <i r="2">
      <x v="3"/>
    </i>
    <i r="3">
      <x v="3"/>
    </i>
    <i r="2">
      <x v="4"/>
    </i>
    <i r="3">
      <x v="6"/>
    </i>
    <i r="2">
      <x v="5"/>
    </i>
    <i r="3">
      <x v="1"/>
    </i>
    <i r="3">
      <x v="3"/>
    </i>
    <i r="3">
      <x v="5"/>
    </i>
    <i r="3">
      <x v="6"/>
    </i>
    <i r="3">
      <x v="9"/>
    </i>
    <i r="2">
      <x v="6"/>
    </i>
    <i r="3">
      <x v="3"/>
    </i>
    <i r="3">
      <x v="5"/>
    </i>
    <i r="3">
      <x v="6"/>
    </i>
    <i r="3">
      <x v="9"/>
    </i>
    <i r="2">
      <x v="7"/>
    </i>
    <i r="3">
      <x v="4"/>
    </i>
    <i r="3">
      <x v="5"/>
    </i>
    <i r="3">
      <x v="7"/>
    </i>
    <i r="3">
      <x v="8"/>
    </i>
    <i r="2">
      <x v="9"/>
    </i>
    <i r="3">
      <x v="5"/>
    </i>
    <i r="2">
      <x v="11"/>
    </i>
    <i r="3">
      <x v="2"/>
    </i>
    <i r="2">
      <x v="12"/>
    </i>
    <i r="3">
      <x v="5"/>
    </i>
    <i r="2">
      <x v="18"/>
    </i>
    <i r="3">
      <x v="8"/>
    </i>
    <i r="2">
      <x v="19"/>
    </i>
    <i r="3">
      <x v="8"/>
    </i>
    <i r="2">
      <x v="20"/>
    </i>
    <i r="3">
      <x v="6"/>
    </i>
    <i r="2">
      <x v="21"/>
    </i>
    <i r="3">
      <x v="3"/>
    </i>
    <i r="2">
      <x v="22"/>
    </i>
    <i r="3">
      <x v="5"/>
    </i>
    <i r="3">
      <x v="6"/>
    </i>
    <i r="3">
      <x v="8"/>
    </i>
    <i r="3">
      <x v="9"/>
    </i>
    <i r="2">
      <x v="26"/>
    </i>
    <i r="3">
      <x v="1"/>
    </i>
    <i r="3">
      <x v="2"/>
    </i>
    <i r="3">
      <x v="5"/>
    </i>
    <i r="3">
      <x v="6"/>
    </i>
    <i r="3">
      <x v="8"/>
    </i>
    <i r="3">
      <x v="9"/>
    </i>
    <i r="1">
      <x v="2"/>
    </i>
    <i r="2">
      <x v="23"/>
    </i>
    <i r="3">
      <x v="1"/>
    </i>
    <i r="3">
      <x v="3"/>
    </i>
    <i r="3">
      <x v="8"/>
    </i>
    <i r="2">
      <x v="24"/>
    </i>
    <i r="3">
      <x v="1"/>
    </i>
    <i r="2">
      <x v="25"/>
    </i>
    <i r="3">
      <x v="1"/>
    </i>
    <i r="3">
      <x v="6"/>
    </i>
    <i r="2">
      <x v="29"/>
    </i>
    <i r="3">
      <x v="1"/>
    </i>
    <i r="3">
      <x v="8"/>
    </i>
    <i r="2">
      <x v="30"/>
    </i>
    <i r="3">
      <x v="8"/>
    </i>
    <i r="2">
      <x v="31"/>
    </i>
    <i r="3">
      <x v="5"/>
    </i>
    <i r="2">
      <x v="32"/>
    </i>
    <i r="3">
      <x v="9"/>
    </i>
    <i r="2">
      <x v="33"/>
    </i>
    <i r="3">
      <x v="9"/>
    </i>
    <i r="2">
      <x v="34"/>
    </i>
    <i r="3">
      <x v="9"/>
    </i>
    <i r="2">
      <x v="35"/>
    </i>
    <i r="3">
      <x v="1"/>
    </i>
    <i r="2">
      <x v="36"/>
    </i>
    <i r="3">
      <x v="1"/>
    </i>
    <i r="3">
      <x v="3"/>
    </i>
    <i r="3">
      <x v="9"/>
    </i>
    <i t="grand">
      <x/>
    </i>
  </rowItems>
  <colFields count="1">
    <field x="31"/>
  </colFields>
  <colItems count="7">
    <i>
      <x v="1"/>
    </i>
    <i>
      <x v="3"/>
    </i>
    <i>
      <x v="6"/>
    </i>
    <i>
      <x v="9"/>
    </i>
    <i>
      <x v="12"/>
    </i>
    <i>
      <x v="13"/>
    </i>
    <i t="grand">
      <x/>
    </i>
  </colItems>
  <dataFields count="1">
    <dataField name="Count of Individual" fld="3" subtotal="count" baseField="0" baseItem="0"/>
  </dataFields>
  <formats count="9">
    <format dxfId="153">
      <pivotArea outline="0" collapsedLevelsAreSubtotals="1" fieldPosition="0">
        <references count="1">
          <reference field="31" count="1" selected="0">
            <x v="3"/>
          </reference>
        </references>
      </pivotArea>
    </format>
    <format dxfId="152">
      <pivotArea type="topRight" dataOnly="0" labelOnly="1" outline="0" offset="A1" fieldPosition="0"/>
    </format>
    <format dxfId="151">
      <pivotArea dataOnly="0" labelOnly="1" fieldPosition="0">
        <references count="1">
          <reference field="31" count="1">
            <x v="3"/>
          </reference>
        </references>
      </pivotArea>
    </format>
    <format dxfId="150">
      <pivotArea outline="0" collapsedLevelsAreSubtotals="1" fieldPosition="0">
        <references count="1">
          <reference field="31" count="1" selected="0">
            <x v="9"/>
          </reference>
        </references>
      </pivotArea>
    </format>
    <format dxfId="149">
      <pivotArea type="topRight" dataOnly="0" labelOnly="1" outline="0" offset="C1" fieldPosition="0"/>
    </format>
    <format dxfId="148">
      <pivotArea dataOnly="0" labelOnly="1" fieldPosition="0">
        <references count="1">
          <reference field="31" count="1">
            <x v="9"/>
          </reference>
        </references>
      </pivotArea>
    </format>
    <format dxfId="147">
      <pivotArea outline="0" collapsedLevelsAreSubtotals="1" fieldPosition="0">
        <references count="1">
          <reference field="31" count="1" selected="0">
            <x v="12"/>
          </reference>
        </references>
      </pivotArea>
    </format>
    <format dxfId="146">
      <pivotArea type="topRight" dataOnly="0" labelOnly="1" outline="0" offset="D1" fieldPosition="0"/>
    </format>
    <format dxfId="145">
      <pivotArea dataOnly="0" labelOnly="1" fieldPosition="0">
        <references count="1">
          <reference field="31" count="1">
            <x v="1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7E880DE8-5EDC-4444-A4F7-8314A30F77A6}" name="PivotTable3" cacheId="2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D47" firstHeaderRow="1" firstDataRow="2" firstDataCol="1"/>
  <pivotFields count="61">
    <pivotField showAll="0"/>
    <pivotField axis="axisRow" showAll="0">
      <items count="3">
        <item x="0"/>
        <item x="1"/>
        <item t="default"/>
      </items>
    </pivotField>
    <pivotField axis="axisRow" showAll="0">
      <items count="39">
        <item x="18"/>
        <item m="1" x="34"/>
        <item x="0"/>
        <item x="1"/>
        <item x="2"/>
        <item x="3"/>
        <item x="4"/>
        <item x="9"/>
        <item m="1" x="35"/>
        <item x="11"/>
        <item m="1" x="37"/>
        <item x="12"/>
        <item x="13"/>
        <item x="16"/>
        <item x="15"/>
        <item m="1" x="36"/>
        <item x="14"/>
        <item x="17"/>
        <item x="5"/>
        <item x="6"/>
        <item x="7"/>
        <item x="8"/>
        <item x="10"/>
        <item x="21"/>
        <item x="22"/>
        <item x="20"/>
        <item x="19"/>
        <item x="23"/>
        <item x="24"/>
        <item x="25"/>
        <item x="26"/>
        <item x="27"/>
        <item x="28"/>
        <item x="29"/>
        <item x="30"/>
        <item x="31"/>
        <item x="32"/>
        <item x="33"/>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2"/>
        <item x="0"/>
        <item t="default"/>
      </items>
    </pivotField>
    <pivotField showAll="0"/>
    <pivotField showAll="0"/>
    <pivotField showAll="0"/>
    <pivotField showAll="0"/>
    <pivotField showAll="0"/>
    <pivotField axis="axisCol" showAll="0">
      <items count="5">
        <item m="1" x="3"/>
        <item x="0"/>
        <item x="1"/>
        <item h="1" m="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1"/>
    </i>
    <i r="2">
      <x v="27"/>
    </i>
    <i r="2">
      <x v="28"/>
    </i>
    <i>
      <x v="1"/>
    </i>
    <i r="1">
      <x v="1"/>
    </i>
    <i r="2">
      <x v="37"/>
    </i>
    <i>
      <x v="2"/>
    </i>
    <i r="1">
      <x/>
    </i>
    <i r="2">
      <x v="2"/>
    </i>
    <i r="2">
      <x v="3"/>
    </i>
    <i r="2">
      <x v="4"/>
    </i>
    <i r="2">
      <x v="5"/>
    </i>
    <i r="2">
      <x v="6"/>
    </i>
    <i r="2">
      <x v="7"/>
    </i>
    <i r="2">
      <x v="9"/>
    </i>
    <i r="2">
      <x v="11"/>
    </i>
    <i r="2">
      <x v="12"/>
    </i>
    <i r="2">
      <x v="18"/>
    </i>
    <i r="2">
      <x v="19"/>
    </i>
    <i r="2">
      <x v="20"/>
    </i>
    <i r="2">
      <x v="21"/>
    </i>
    <i r="2">
      <x v="22"/>
    </i>
    <i r="2">
      <x v="26"/>
    </i>
    <i r="1">
      <x v="1"/>
    </i>
    <i r="2">
      <x v="23"/>
    </i>
    <i r="2">
      <x v="24"/>
    </i>
    <i r="2">
      <x v="25"/>
    </i>
    <i r="2">
      <x v="29"/>
    </i>
    <i r="2">
      <x v="30"/>
    </i>
    <i r="2">
      <x v="31"/>
    </i>
    <i r="2">
      <x v="32"/>
    </i>
    <i r="2">
      <x v="33"/>
    </i>
    <i r="2">
      <x v="34"/>
    </i>
    <i r="2">
      <x v="35"/>
    </i>
    <i r="2">
      <x v="36"/>
    </i>
    <i t="grand">
      <x/>
    </i>
  </rowItems>
  <colFields count="1">
    <field x="32"/>
  </colFields>
  <colItems count="3">
    <i>
      <x v="1"/>
    </i>
    <i>
      <x v="2"/>
    </i>
    <i t="grand">
      <x/>
    </i>
  </colItems>
  <dataFields count="1">
    <dataField name="Count of Individual"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29077C28-40D4-47BE-9C25-C09AC1DA7766}" name="PivotTable1"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G47" firstHeaderRow="1" firstDataRow="2" firstDataCol="1" rowPageCount="1" colPageCount="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axis="axisPage" multipleItemSelectionAllowed="1" showAll="0">
      <items count="17">
        <item m="1" x="15"/>
        <item x="0"/>
        <item x="8"/>
        <item x="1"/>
        <item x="6"/>
        <item x="3"/>
        <item x="2"/>
        <item x="7"/>
        <item x="5"/>
        <item x="4"/>
        <item x="9"/>
        <item m="1" x="10"/>
        <item m="1" x="11"/>
        <item m="1" x="12"/>
        <item m="1" x="13"/>
        <item m="1" x="14"/>
        <item t="default"/>
      </items>
    </pivotField>
    <pivotField showAll="0"/>
    <pivotField showAll="0"/>
    <pivotField showAll="0"/>
    <pivotField showAll="0"/>
    <pivotField axis="axisCol" showAll="0">
      <items count="16">
        <item m="1" x="10"/>
        <item m="1" x="13"/>
        <item x="0"/>
        <item m="1" x="12"/>
        <item m="1" x="11"/>
        <item m="1" x="14"/>
        <item m="1" x="7"/>
        <item m="1" x="9"/>
        <item h="1" x="5"/>
        <item x="1"/>
        <item x="2"/>
        <item x="4"/>
        <item h="1" m="1" x="8"/>
        <item x="3"/>
        <item m="1"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34"/>
  </colFields>
  <colItems count="6">
    <i>
      <x v="2"/>
    </i>
    <i>
      <x v="9"/>
    </i>
    <i>
      <x v="10"/>
    </i>
    <i>
      <x v="11"/>
    </i>
    <i>
      <x v="13"/>
    </i>
    <i t="grand">
      <x/>
    </i>
  </colItems>
  <pageFields count="1">
    <pageField fld="29" hier="-1"/>
  </pageFields>
  <dataFields count="1">
    <dataField name="Count of Individual" fld="3" subtotal="count" baseField="0" baseItem="0"/>
  </dataFields>
  <formats count="3">
    <format dxfId="144">
      <pivotArea dataOnly="0" labelOnly="1" fieldPosition="0">
        <references count="1">
          <reference field="34" count="1">
            <x v="10"/>
          </reference>
        </references>
      </pivotArea>
    </format>
    <format dxfId="143">
      <pivotArea dataOnly="0" labelOnly="1" fieldPosition="0">
        <references count="1">
          <reference field="34" count="1">
            <x v="14"/>
          </reference>
        </references>
      </pivotArea>
    </format>
    <format dxfId="142">
      <pivotArea dataOnly="0" labelOnly="1" fieldPosition="0">
        <references count="1">
          <reference field="34" count="1">
            <x v="1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0C6ECFFB-EE01-450E-B7B3-8FB2B8ECCB11}" name="PivotTable2"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E47" firstHeaderRow="1" firstDataRow="2" firstDataCol="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axis="axisCol" showAll="0">
      <items count="9">
        <item x="0"/>
        <item x="1"/>
        <item m="1" x="6"/>
        <item m="1" x="4"/>
        <item h="1" x="3"/>
        <item h="1" m="1" x="5"/>
        <item m="1" x="7"/>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35"/>
  </colFields>
  <colItems count="4">
    <i>
      <x/>
    </i>
    <i>
      <x v="1"/>
    </i>
    <i>
      <x v="7"/>
    </i>
    <i t="grand">
      <x/>
    </i>
  </colItems>
  <dataFields count="1">
    <dataField name="Count of Individual" fld="3" subtotal="count" baseField="0" baseItem="0"/>
  </dataFields>
  <formats count="3">
    <format dxfId="141">
      <pivotArea dataOnly="0" labelOnly="1" fieldPosition="0">
        <references count="1">
          <reference field="35" count="1">
            <x v="2"/>
          </reference>
        </references>
      </pivotArea>
    </format>
    <format dxfId="140">
      <pivotArea dataOnly="0" labelOnly="1" fieldPosition="0">
        <references count="1">
          <reference field="35" count="1">
            <x v="6"/>
          </reference>
        </references>
      </pivotArea>
    </format>
    <format dxfId="139">
      <pivotArea dataOnly="0" outline="0" fieldPosition="0">
        <references count="1">
          <reference field="35" count="1">
            <x v="7"/>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F5ADFF76-8263-48D4-B0A0-2241E60C3E1E}" name="PivotTable3"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F47" firstHeaderRow="1" firstDataRow="2" firstDataCol="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axis="axisCol" showAll="0">
      <items count="10">
        <item m="1" x="8"/>
        <item x="1"/>
        <item x="0"/>
        <item m="1" x="6"/>
        <item h="1" x="4"/>
        <item h="1" m="1" x="7"/>
        <item m="1" x="5"/>
        <item x="3"/>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36"/>
  </colFields>
  <colItems count="5">
    <i>
      <x v="1"/>
    </i>
    <i>
      <x v="2"/>
    </i>
    <i>
      <x v="7"/>
    </i>
    <i>
      <x v="8"/>
    </i>
    <i t="grand">
      <x/>
    </i>
  </colItems>
  <dataFields count="1">
    <dataField name="Count of Individual" fld="3" subtotal="count" baseField="0" baseItem="0"/>
  </dataFields>
  <formats count="3">
    <format dxfId="138">
      <pivotArea dataOnly="0" labelOnly="1" fieldPosition="0">
        <references count="1">
          <reference field="36" count="1">
            <x v="0"/>
          </reference>
        </references>
      </pivotArea>
    </format>
    <format dxfId="137">
      <pivotArea dataOnly="0" labelOnly="1" fieldPosition="0">
        <references count="1">
          <reference field="36" count="1">
            <x v="1"/>
          </reference>
        </references>
      </pivotArea>
    </format>
    <format dxfId="136">
      <pivotArea dataOnly="0" labelOnly="1" fieldPosition="0">
        <references count="1">
          <reference field="36" count="1">
            <x v="7"/>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F2D8186B-1F7D-428C-99A1-8915CA7E8E72}" name="PivotTable4"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J47" firstHeaderRow="1" firstDataRow="2" firstDataCol="1" rowPageCount="1" colPageCount="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axis="axisCol" showAll="0">
      <items count="12">
        <item x="2"/>
        <item x="7"/>
        <item x="6"/>
        <item x="1"/>
        <item x="0"/>
        <item x="5"/>
        <item m="1" x="9"/>
        <item h="1" x="8"/>
        <item h="1" m="1" x="10"/>
        <item x="3"/>
        <item x="4"/>
        <item t="default"/>
      </items>
    </pivotField>
    <pivotField showAll="0"/>
    <pivotField showAll="0"/>
    <pivotField axis="axisPage" multipleItemSelectionAllowed="1" showAll="0">
      <items count="6">
        <item m="1" x="4"/>
        <item x="1"/>
        <item m="1" x="3"/>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37"/>
  </colFields>
  <colItems count="9">
    <i>
      <x/>
    </i>
    <i>
      <x v="1"/>
    </i>
    <i>
      <x v="2"/>
    </i>
    <i>
      <x v="3"/>
    </i>
    <i>
      <x v="4"/>
    </i>
    <i>
      <x v="5"/>
    </i>
    <i>
      <x v="9"/>
    </i>
    <i>
      <x v="10"/>
    </i>
    <i t="grand">
      <x/>
    </i>
  </colItems>
  <pageFields count="1">
    <pageField fld="40" hier="-1"/>
  </pageFields>
  <dataFields count="1">
    <dataField name="Count of Individual" fld="3" subtotal="count" baseField="0" baseItem="0"/>
  </dataFields>
  <formats count="7">
    <format dxfId="135">
      <pivotArea field="26" type="button" dataOnly="0" labelOnly="1" outline="0" axis="axisRow" fieldPosition="0"/>
    </format>
    <format dxfId="134">
      <pivotArea dataOnly="0" labelOnly="1" fieldPosition="0">
        <references count="1">
          <reference field="37" count="0"/>
        </references>
      </pivotArea>
    </format>
    <format dxfId="133">
      <pivotArea dataOnly="0" labelOnly="1" grandCol="1" outline="0" fieldPosition="0"/>
    </format>
    <format dxfId="132">
      <pivotArea dataOnly="0" labelOnly="1" fieldPosition="0">
        <references count="1">
          <reference field="37" count="1">
            <x v="1"/>
          </reference>
        </references>
      </pivotArea>
    </format>
    <format dxfId="131">
      <pivotArea dataOnly="0" labelOnly="1" fieldPosition="0">
        <references count="1">
          <reference field="37" count="1">
            <x v="3"/>
          </reference>
        </references>
      </pivotArea>
    </format>
    <format dxfId="130">
      <pivotArea dataOnly="0" labelOnly="1" fieldPosition="0">
        <references count="1">
          <reference field="37" count="1">
            <x v="2"/>
          </reference>
        </references>
      </pivotArea>
    </format>
    <format dxfId="129">
      <pivotArea dataOnly="0" labelOnly="1" fieldPosition="0">
        <references count="1">
          <reference field="37" count="1">
            <x v="9"/>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430558E5-5122-4C85-A78C-04E85B24E1FB}" name="PivotTable5"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H47" firstHeaderRow="1" firstDataRow="2" firstDataCol="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showAll="0"/>
    <pivotField axis="axisCol" showAll="0">
      <items count="10">
        <item x="1"/>
        <item x="5"/>
        <item x="4"/>
        <item x="0"/>
        <item x="2"/>
        <item m="1" x="7"/>
        <item h="1" x="6"/>
        <item h="1" m="1" x="8"/>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38"/>
  </colFields>
  <colItems count="7">
    <i>
      <x/>
    </i>
    <i>
      <x v="1"/>
    </i>
    <i>
      <x v="2"/>
    </i>
    <i>
      <x v="3"/>
    </i>
    <i>
      <x v="4"/>
    </i>
    <i>
      <x v="8"/>
    </i>
    <i t="grand">
      <x/>
    </i>
  </colItems>
  <dataFields count="1">
    <dataField name="Count of Individual" fld="3" subtotal="count" baseField="0" baseItem="0"/>
  </dataFields>
  <formats count="2">
    <format dxfId="128">
      <pivotArea dataOnly="0" labelOnly="1" fieldPosition="0">
        <references count="1">
          <reference field="38" count="1">
            <x v="1"/>
          </reference>
        </references>
      </pivotArea>
    </format>
    <format dxfId="127">
      <pivotArea dataOnly="0" labelOnly="1" fieldPosition="0">
        <references count="1">
          <reference field="38" count="1">
            <x v="8"/>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4006120E-6B0B-4F07-A325-75932D6A42FE}" name="PivotTable6"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H47" firstHeaderRow="1" firstDataRow="2" firstDataCol="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10">
        <item x="1"/>
        <item x="2"/>
        <item x="5"/>
        <item x="0"/>
        <item x="3"/>
        <item x="4"/>
        <item m="1" x="7"/>
        <item h="1" x="6"/>
        <item h="1" m="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39"/>
  </colFields>
  <colItems count="7">
    <i>
      <x/>
    </i>
    <i>
      <x v="1"/>
    </i>
    <i>
      <x v="2"/>
    </i>
    <i>
      <x v="3"/>
    </i>
    <i>
      <x v="4"/>
    </i>
    <i>
      <x v="5"/>
    </i>
    <i t="grand">
      <x/>
    </i>
  </colItems>
  <dataFields count="1">
    <dataField name="Count of Individual" fld="3" subtotal="count" baseField="0" baseItem="0"/>
  </dataFields>
  <formats count="4">
    <format dxfId="126">
      <pivotArea dataOnly="0" labelOnly="1" fieldPosition="0">
        <references count="1">
          <reference field="39" count="1">
            <x v="0"/>
          </reference>
        </references>
      </pivotArea>
    </format>
    <format dxfId="125">
      <pivotArea dataOnly="0" labelOnly="1" fieldPosition="0">
        <references count="1">
          <reference field="39" count="1">
            <x v="2"/>
          </reference>
        </references>
      </pivotArea>
    </format>
    <format dxfId="124">
      <pivotArea dataOnly="0" labelOnly="1" fieldPosition="0">
        <references count="1">
          <reference field="39" count="1">
            <x v="4"/>
          </reference>
        </references>
      </pivotArea>
    </format>
    <format dxfId="123">
      <pivotArea dataOnly="0" labelOnly="1" fieldPosition="0">
        <references count="1">
          <reference field="39" count="1">
            <x v="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18277878-73B2-4581-8F90-BE626517B3C2}" name="PivotTable2"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K46" firstHeaderRow="0" firstDataRow="1" firstDataCol="1" rowPageCount="1" colPageCount="1"/>
  <pivotFields count="61">
    <pivotField showAll="0"/>
    <pivotField axis="axisRow" showAll="0">
      <items count="5">
        <item x="0"/>
        <item m="1" x="3"/>
        <item x="1"/>
        <item h="1"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h="1" x="3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h="1" x="3"/>
        <item h="1" m="1" x="4"/>
        <item h="1" m="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axis="axisPage" multipleItemSelectionAllowed="1" showAll="0">
      <items count="6">
        <item x="0"/>
        <item m="1" x="4"/>
        <item x="1"/>
        <item x="2"/>
        <item x="3"/>
        <item t="default"/>
      </items>
    </pivotField>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2"/>
  </colFields>
  <colItems count="10">
    <i>
      <x/>
    </i>
    <i i="1">
      <x v="1"/>
    </i>
    <i i="2">
      <x v="2"/>
    </i>
    <i i="3">
      <x v="3"/>
    </i>
    <i i="4">
      <x v="4"/>
    </i>
    <i i="5">
      <x v="5"/>
    </i>
    <i i="6">
      <x v="6"/>
    </i>
    <i i="7">
      <x v="7"/>
    </i>
    <i i="8">
      <x v="8"/>
    </i>
    <i i="9">
      <x v="9"/>
    </i>
  </colItems>
  <pageFields count="1">
    <pageField fld="54" hier="-1"/>
  </pageFields>
  <dataFields count="10">
    <dataField name="Sum of Skull" fld="43" baseField="25" baseItem="0"/>
    <dataField name="Sum of Teeth" fld="44" baseField="2" baseItem="28"/>
    <dataField name="Sum of Spine" fld="45" baseField="2" baseItem="28"/>
    <dataField name="Sum of Thorax" fld="46" baseField="2" baseItem="28"/>
    <dataField name="Sum of Uppper Limbs" fld="47" baseField="2" baseItem="28"/>
    <dataField name="Sum of Upper Extremities" fld="48" baseField="2" baseItem="28"/>
    <dataField name="Sum of Pelvis" fld="49" baseField="2" baseItem="28"/>
    <dataField name="Sum of Lower Limbs" fld="50" baseField="2" baseItem="28"/>
    <dataField name="Sum of Lower Extremities" fld="51" baseField="2" baseItem="28"/>
    <dataField name="Sum of Long Bone" fld="52" baseField="2" baseItem="28"/>
  </dataFields>
  <formats count="33">
    <format dxfId="122">
      <pivotArea dataOnly="0" labelOnly="1" outline="0" fieldPosition="0">
        <references count="1">
          <reference field="4294967294" count="1">
            <x v="0"/>
          </reference>
        </references>
      </pivotArea>
    </format>
    <format dxfId="121">
      <pivotArea dataOnly="0" labelOnly="1" outline="0" fieldPosition="0">
        <references count="1">
          <reference field="4294967294" count="1">
            <x v="1"/>
          </reference>
        </references>
      </pivotArea>
    </format>
    <format dxfId="120">
      <pivotArea dataOnly="0" labelOnly="1" outline="0" fieldPosition="0">
        <references count="1">
          <reference field="4294967294" count="1">
            <x v="2"/>
          </reference>
        </references>
      </pivotArea>
    </format>
    <format dxfId="119">
      <pivotArea dataOnly="0" labelOnly="1" outline="0" fieldPosition="0">
        <references count="1">
          <reference field="4294967294" count="1">
            <x v="3"/>
          </reference>
        </references>
      </pivotArea>
    </format>
    <format dxfId="118">
      <pivotArea dataOnly="0" labelOnly="1" outline="0" fieldPosition="0">
        <references count="1">
          <reference field="4294967294" count="1">
            <x v="4"/>
          </reference>
        </references>
      </pivotArea>
    </format>
    <format dxfId="117">
      <pivotArea dataOnly="0" labelOnly="1" outline="0" fieldPosition="0">
        <references count="1">
          <reference field="4294967294" count="1">
            <x v="5"/>
          </reference>
        </references>
      </pivotArea>
    </format>
    <format dxfId="116">
      <pivotArea dataOnly="0" outline="0" fieldPosition="0">
        <references count="1">
          <reference field="4294967294" count="1">
            <x v="6"/>
          </reference>
        </references>
      </pivotArea>
    </format>
    <format dxfId="115">
      <pivotArea dataOnly="0" labelOnly="1" outline="0" fieldPosition="0">
        <references count="1">
          <reference field="4294967294" count="1">
            <x v="7"/>
          </reference>
        </references>
      </pivotArea>
    </format>
    <format dxfId="114">
      <pivotArea dataOnly="0" labelOnly="1" outline="0" fieldPosition="0">
        <references count="1">
          <reference field="4294967294" count="1">
            <x v="8"/>
          </reference>
        </references>
      </pivotArea>
    </format>
    <format dxfId="113">
      <pivotArea dataOnly="0" labelOnly="1" outline="0" fieldPosition="0">
        <references count="1">
          <reference field="4294967294" count="1">
            <x v="9"/>
          </reference>
        </references>
      </pivotArea>
    </format>
    <format dxfId="112">
      <pivotArea dataOnly="0" labelOnly="1" fieldPosition="0">
        <references count="3">
          <reference field="1" count="1" selected="0">
            <x v="0"/>
          </reference>
          <reference field="2" count="1">
            <x v="1"/>
          </reference>
          <reference field="26" count="1" selected="0">
            <x v="2"/>
          </reference>
        </references>
      </pivotArea>
    </format>
    <format dxfId="111">
      <pivotArea collapsedLevelsAreSubtotals="1" fieldPosition="0">
        <references count="3">
          <reference field="1" count="1" selected="0">
            <x v="0"/>
          </reference>
          <reference field="2" count="19">
            <x v="1"/>
            <x v="2"/>
            <x v="3"/>
            <x v="4"/>
            <x v="5"/>
            <x v="6"/>
            <x v="7"/>
            <x v="8"/>
            <x v="9"/>
            <x v="10"/>
            <x v="11"/>
            <x v="12"/>
            <x v="15"/>
            <x v="18"/>
            <x v="19"/>
            <x v="20"/>
            <x v="21"/>
            <x v="22"/>
            <x v="26"/>
          </reference>
          <reference field="26" count="1" selected="0">
            <x v="2"/>
          </reference>
        </references>
      </pivotArea>
    </format>
    <format dxfId="110">
      <pivotArea dataOnly="0" labelOnly="1" fieldPosition="0">
        <references count="3">
          <reference field="1" count="1" selected="0">
            <x v="0"/>
          </reference>
          <reference field="2" count="19">
            <x v="1"/>
            <x v="2"/>
            <x v="3"/>
            <x v="4"/>
            <x v="5"/>
            <x v="6"/>
            <x v="7"/>
            <x v="8"/>
            <x v="9"/>
            <x v="10"/>
            <x v="11"/>
            <x v="12"/>
            <x v="15"/>
            <x v="18"/>
            <x v="19"/>
            <x v="20"/>
            <x v="21"/>
            <x v="22"/>
            <x v="26"/>
          </reference>
          <reference field="26" count="1" selected="0">
            <x v="2"/>
          </reference>
        </references>
      </pivotArea>
    </format>
    <format dxfId="109">
      <pivotArea collapsedLevelsAreSubtotals="1" fieldPosition="0">
        <references count="3">
          <reference field="1" count="1" selected="0">
            <x v="0"/>
          </reference>
          <reference field="2" count="5">
            <x v="0"/>
            <x v="13"/>
            <x v="14"/>
            <x v="16"/>
            <x v="17"/>
          </reference>
          <reference field="26" count="1" selected="0">
            <x v="0"/>
          </reference>
        </references>
      </pivotArea>
    </format>
    <format dxfId="108">
      <pivotArea collapsedLevelsAreSubtotals="1" fieldPosition="0">
        <references count="2">
          <reference field="1" count="1">
            <x v="2"/>
          </reference>
          <reference field="26" count="1" selected="0">
            <x v="0"/>
          </reference>
        </references>
      </pivotArea>
    </format>
    <format dxfId="107">
      <pivotArea collapsedLevelsAreSubtotals="1" fieldPosition="0">
        <references count="3">
          <reference field="1" count="1" selected="0">
            <x v="2"/>
          </reference>
          <reference field="2" count="2">
            <x v="27"/>
            <x v="28"/>
          </reference>
          <reference field="26" count="1" selected="0">
            <x v="0"/>
          </reference>
        </references>
      </pivotArea>
    </format>
    <format dxfId="106">
      <pivotArea collapsedLevelsAreSubtotals="1" fieldPosition="0">
        <references count="1">
          <reference field="26" count="1">
            <x v="1"/>
          </reference>
        </references>
      </pivotArea>
    </format>
    <format dxfId="105">
      <pivotArea collapsedLevelsAreSubtotals="1" fieldPosition="0">
        <references count="2">
          <reference field="1" count="1">
            <x v="2"/>
          </reference>
          <reference field="26" count="1" selected="0">
            <x v="1"/>
          </reference>
        </references>
      </pivotArea>
    </format>
    <format dxfId="104">
      <pivotArea collapsedLevelsAreSubtotals="1" fieldPosition="0">
        <references count="3">
          <reference field="1" count="1" selected="0">
            <x v="2"/>
          </reference>
          <reference field="2" count="1">
            <x v="37"/>
          </reference>
          <reference field="26" count="1" selected="0">
            <x v="1"/>
          </reference>
        </references>
      </pivotArea>
    </format>
    <format dxfId="103">
      <pivotArea collapsedLevelsAreSubtotals="1" fieldPosition="0">
        <references count="1">
          <reference field="26" count="1">
            <x v="2"/>
          </reference>
        </references>
      </pivotArea>
    </format>
    <format dxfId="102">
      <pivotArea collapsedLevelsAreSubtotals="1" fieldPosition="0">
        <references count="2">
          <reference field="1" count="1">
            <x v="0"/>
          </reference>
          <reference field="26" count="1" selected="0">
            <x v="2"/>
          </reference>
        </references>
      </pivotArea>
    </format>
    <format dxfId="101">
      <pivotArea collapsedLevelsAreSubtotals="1" fieldPosition="0">
        <references count="3">
          <reference field="1" count="1" selected="0">
            <x v="0"/>
          </reference>
          <reference field="2" count="15">
            <x v="2"/>
            <x v="3"/>
            <x v="4"/>
            <x v="5"/>
            <x v="6"/>
            <x v="7"/>
            <x v="9"/>
            <x v="11"/>
            <x v="12"/>
            <x v="18"/>
            <x v="19"/>
            <x v="20"/>
            <x v="21"/>
            <x v="22"/>
            <x v="26"/>
          </reference>
          <reference field="26" count="1" selected="0">
            <x v="2"/>
          </reference>
        </references>
      </pivotArea>
    </format>
    <format dxfId="100">
      <pivotArea collapsedLevelsAreSubtotals="1" fieldPosition="0">
        <references count="2">
          <reference field="1" count="1">
            <x v="2"/>
          </reference>
          <reference field="26" count="1" selected="0">
            <x v="2"/>
          </reference>
        </references>
      </pivotArea>
    </format>
    <format dxfId="99">
      <pivotArea collapsedLevelsAreSubtotals="1" fieldPosition="0">
        <references count="3">
          <reference field="1" count="1" selected="0">
            <x v="2"/>
          </reference>
          <reference field="2" count="11">
            <x v="23"/>
            <x v="24"/>
            <x v="25"/>
            <x v="29"/>
            <x v="30"/>
            <x v="31"/>
            <x v="32"/>
            <x v="33"/>
            <x v="34"/>
            <x v="35"/>
            <x v="36"/>
          </reference>
          <reference field="26" count="1" selected="0">
            <x v="2"/>
          </reference>
        </references>
      </pivotArea>
    </format>
    <format dxfId="98">
      <pivotArea dataOnly="0" labelOnly="1" fieldPosition="0">
        <references count="1">
          <reference field="26" count="2">
            <x v="1"/>
            <x v="2"/>
          </reference>
        </references>
      </pivotArea>
    </format>
    <format dxfId="97">
      <pivotArea dataOnly="0" labelOnly="1" fieldPosition="0">
        <references count="2">
          <reference field="1" count="1">
            <x v="2"/>
          </reference>
          <reference field="26" count="1" selected="0">
            <x v="0"/>
          </reference>
        </references>
      </pivotArea>
    </format>
    <format dxfId="96">
      <pivotArea dataOnly="0" labelOnly="1" fieldPosition="0">
        <references count="2">
          <reference field="1" count="1">
            <x v="2"/>
          </reference>
          <reference field="26" count="1" selected="0">
            <x v="1"/>
          </reference>
        </references>
      </pivotArea>
    </format>
    <format dxfId="95">
      <pivotArea dataOnly="0" labelOnly="1" fieldPosition="0">
        <references count="2">
          <reference field="1" count="0"/>
          <reference field="26" count="1" selected="0">
            <x v="2"/>
          </reference>
        </references>
      </pivotArea>
    </format>
    <format dxfId="94">
      <pivotArea dataOnly="0" labelOnly="1" fieldPosition="0">
        <references count="3">
          <reference field="1" count="1" selected="0">
            <x v="0"/>
          </reference>
          <reference field="2" count="5">
            <x v="0"/>
            <x v="13"/>
            <x v="14"/>
            <x v="16"/>
            <x v="17"/>
          </reference>
          <reference field="26" count="1" selected="0">
            <x v="0"/>
          </reference>
        </references>
      </pivotArea>
    </format>
    <format dxfId="93">
      <pivotArea dataOnly="0" labelOnly="1" fieldPosition="0">
        <references count="3">
          <reference field="1" count="1" selected="0">
            <x v="2"/>
          </reference>
          <reference field="2" count="2">
            <x v="27"/>
            <x v="28"/>
          </reference>
          <reference field="26" count="1" selected="0">
            <x v="0"/>
          </reference>
        </references>
      </pivotArea>
    </format>
    <format dxfId="92">
      <pivotArea dataOnly="0" labelOnly="1" fieldPosition="0">
        <references count="3">
          <reference field="1" count="1" selected="0">
            <x v="2"/>
          </reference>
          <reference field="2" count="1">
            <x v="37"/>
          </reference>
          <reference field="26" count="1" selected="0">
            <x v="1"/>
          </reference>
        </references>
      </pivotArea>
    </format>
    <format dxfId="91">
      <pivotArea dataOnly="0" labelOnly="1" fieldPosition="0">
        <references count="3">
          <reference field="1" count="1" selected="0">
            <x v="0"/>
          </reference>
          <reference field="2" count="15">
            <x v="2"/>
            <x v="3"/>
            <x v="4"/>
            <x v="5"/>
            <x v="6"/>
            <x v="7"/>
            <x v="9"/>
            <x v="11"/>
            <x v="12"/>
            <x v="18"/>
            <x v="19"/>
            <x v="20"/>
            <x v="21"/>
            <x v="22"/>
            <x v="26"/>
          </reference>
          <reference field="26" count="1" selected="0">
            <x v="2"/>
          </reference>
        </references>
      </pivotArea>
    </format>
    <format dxfId="90">
      <pivotArea dataOnly="0" labelOnly="1" fieldPosition="0">
        <references count="3">
          <reference field="1" count="1" selected="0">
            <x v="2"/>
          </reference>
          <reference field="2" count="11">
            <x v="23"/>
            <x v="24"/>
            <x v="25"/>
            <x v="29"/>
            <x v="30"/>
            <x v="31"/>
            <x v="32"/>
            <x v="33"/>
            <x v="34"/>
            <x v="35"/>
            <x v="36"/>
          </reference>
          <reference field="26" count="1" selected="0">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FA3A637B-5D99-42DC-90A7-417B00A11CEF}" name="PivotTable3"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E47" firstHeaderRow="1" firstDataRow="2" firstDataCol="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6">
        <item x="0"/>
        <item m="1" x="4"/>
        <item x="1"/>
        <item x="2"/>
        <item h="1" x="3"/>
        <item t="default"/>
      </items>
    </pivotField>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54"/>
  </colFields>
  <colItems count="4">
    <i>
      <x/>
    </i>
    <i>
      <x v="2"/>
    </i>
    <i>
      <x v="3"/>
    </i>
    <i t="grand">
      <x/>
    </i>
  </colItems>
  <dataFields count="1">
    <dataField name="Count of Individual"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CF5DB5AD-B13F-455F-A1D7-D438809DBBD9}" name="PivotTable3"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D47" firstHeaderRow="1" firstDataRow="2" firstDataCol="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1"/>
        <item m="1" x="3"/>
        <item x="0"/>
        <item m="1" x="5"/>
        <item m="1" x="6"/>
        <item h="1" x="2"/>
        <item h="1" m="1" x="4"/>
        <item t="default"/>
      </items>
    </pivotField>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55"/>
  </colFields>
  <colItems count="3">
    <i>
      <x/>
    </i>
    <i>
      <x v="2"/>
    </i>
    <i t="grand">
      <x/>
    </i>
  </colItems>
  <dataFields count="1">
    <dataField name="Count of Individual"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10102D2B-5DCD-42C5-8E26-4B3CF5CB864F}" name="PivotTable2"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4:D48" firstHeaderRow="1" firstDataRow="2" firstDataCol="1" rowPageCount="2" colPageCount="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6">
        <item h="1" m="1" x="4"/>
        <item x="1"/>
        <item m="1" x="3"/>
        <item x="0"/>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8">
        <item m="1" x="4"/>
        <item x="1"/>
        <item m="1" x="3"/>
        <item x="0"/>
        <item m="1" x="5"/>
        <item m="1" x="6"/>
        <item x="2"/>
        <item t="default"/>
      </items>
    </pivotField>
    <pivotField axis="axisPage" multipleItemSelectionAllowed="1" showAll="0">
      <items count="7">
        <item m="1" x="4"/>
        <item x="1"/>
        <item m="1" x="3"/>
        <item x="0"/>
        <item m="1" x="5"/>
        <item x="2"/>
        <item t="default"/>
      </items>
    </pivotField>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40"/>
  </colFields>
  <colItems count="3">
    <i>
      <x v="1"/>
    </i>
    <i>
      <x v="3"/>
    </i>
    <i t="grand">
      <x/>
    </i>
  </colItems>
  <pageFields count="2">
    <pageField fld="55" hier="-1"/>
    <pageField fld="56" hier="-1"/>
  </pageFields>
  <dataFields count="1">
    <dataField name="Count of Individual"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4.xml><?xml version="1.0" encoding="utf-8"?>
<pivotTableDefinition xmlns="http://schemas.openxmlformats.org/spreadsheetml/2006/main" xmlns:mc="http://schemas.openxmlformats.org/markup-compatibility/2006" xmlns:xr="http://schemas.microsoft.com/office/spreadsheetml/2014/revision" mc:Ignorable="xr" xr:uid="{ECCDF1D6-077C-45A0-960C-BBA4A68755BB}" name="PivotTable4"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4:M48" firstHeaderRow="1" firstDataRow="2" firstDataCol="1" rowPageCount="2" colPageCount="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16">
        <item h="1" m="1" x="14"/>
        <item x="5"/>
        <item x="8"/>
        <item x="10"/>
        <item x="6"/>
        <item x="1"/>
        <item x="0"/>
        <item x="4"/>
        <item x="9"/>
        <item x="2"/>
        <item x="7"/>
        <item x="3"/>
        <item m="1" x="13"/>
        <item h="1" x="11"/>
        <item m="1" x="1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8">
        <item x="1"/>
        <item m="1" x="3"/>
        <item x="0"/>
        <item m="1" x="5"/>
        <item m="1" x="6"/>
        <item x="2"/>
        <item m="1" x="4"/>
        <item t="default"/>
      </items>
    </pivotField>
    <pivotField axis="axisPage" multipleItemSelectionAllowed="1" showAll="0">
      <items count="7">
        <item m="1" x="4"/>
        <item x="1"/>
        <item m="1" x="3"/>
        <item x="0"/>
        <item m="1" x="5"/>
        <item x="2"/>
        <item t="default"/>
      </items>
    </pivotField>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41"/>
  </colFields>
  <colItems count="12">
    <i>
      <x v="1"/>
    </i>
    <i>
      <x v="2"/>
    </i>
    <i>
      <x v="3"/>
    </i>
    <i>
      <x v="4"/>
    </i>
    <i>
      <x v="5"/>
    </i>
    <i>
      <x v="6"/>
    </i>
    <i>
      <x v="7"/>
    </i>
    <i>
      <x v="8"/>
    </i>
    <i>
      <x v="9"/>
    </i>
    <i>
      <x v="10"/>
    </i>
    <i>
      <x v="11"/>
    </i>
    <i t="grand">
      <x/>
    </i>
  </colItems>
  <pageFields count="2">
    <pageField fld="55" hier="-1"/>
    <pageField fld="56" hier="-1"/>
  </pageFields>
  <dataFields count="1">
    <dataField name="Count of Individual" fld="3" subtotal="count" baseField="0" baseItem="0"/>
  </dataFields>
  <formats count="22">
    <format dxfId="89">
      <pivotArea dataOnly="0" labelOnly="1" grandCol="1" outline="0" fieldPosition="0"/>
    </format>
    <format dxfId="88">
      <pivotArea dataOnly="0" labelOnly="1" fieldPosition="0">
        <references count="3">
          <reference field="1" count="1" selected="0">
            <x v="0"/>
          </reference>
          <reference field="2" count="1">
            <x v="1"/>
          </reference>
          <reference field="26" count="1" selected="0">
            <x v="2"/>
          </reference>
        </references>
      </pivotArea>
    </format>
    <format dxfId="87">
      <pivotArea type="all" dataOnly="0" outline="0" fieldPosition="0"/>
    </format>
    <format dxfId="86">
      <pivotArea outline="0" collapsedLevelsAreSubtotals="1" fieldPosition="0"/>
    </format>
    <format dxfId="85">
      <pivotArea type="origin" dataOnly="0" labelOnly="1" outline="0" fieldPosition="0"/>
    </format>
    <format dxfId="84">
      <pivotArea type="topRight" dataOnly="0" labelOnly="1" outline="0" fieldPosition="0"/>
    </format>
    <format dxfId="83">
      <pivotArea field="26" type="button" dataOnly="0" labelOnly="1" outline="0" axis="axisRow" fieldPosition="0"/>
    </format>
    <format dxfId="82">
      <pivotArea dataOnly="0" labelOnly="1" fieldPosition="0">
        <references count="1">
          <reference field="26" count="2">
            <x v="0"/>
            <x v="2"/>
          </reference>
        </references>
      </pivotArea>
    </format>
    <format dxfId="81">
      <pivotArea dataOnly="0" labelOnly="1" grandRow="1" outline="0" fieldPosition="0"/>
    </format>
    <format dxfId="80">
      <pivotArea dataOnly="0" labelOnly="1" fieldPosition="0">
        <references count="2">
          <reference field="1" count="1">
            <x v="0"/>
          </reference>
          <reference field="26" count="1" selected="0">
            <x v="0"/>
          </reference>
        </references>
      </pivotArea>
    </format>
    <format dxfId="79">
      <pivotArea dataOnly="0" labelOnly="1" fieldPosition="0">
        <references count="2">
          <reference field="1" count="2">
            <x v="0"/>
            <x v="2"/>
          </reference>
          <reference field="26" count="1" selected="0">
            <x v="2"/>
          </reference>
        </references>
      </pivotArea>
    </format>
    <format dxfId="78">
      <pivotArea dataOnly="0" labelOnly="1" fieldPosition="0">
        <references count="3">
          <reference field="1" count="1" selected="0">
            <x v="0"/>
          </reference>
          <reference field="2" count="2">
            <x v="13"/>
            <x v="14"/>
          </reference>
          <reference field="26" count="1" selected="0">
            <x v="0"/>
          </reference>
        </references>
      </pivotArea>
    </format>
    <format dxfId="77">
      <pivotArea dataOnly="0" labelOnly="1" fieldPosition="0">
        <references count="3">
          <reference field="1" count="1" selected="0">
            <x v="0"/>
          </reference>
          <reference field="2" count="11">
            <x v="2"/>
            <x v="3"/>
            <x v="4"/>
            <x v="5"/>
            <x v="6"/>
            <x v="7"/>
            <x v="15"/>
            <x v="19"/>
            <x v="21"/>
            <x v="22"/>
            <x v="26"/>
          </reference>
          <reference field="26" count="1" selected="0">
            <x v="2"/>
          </reference>
        </references>
      </pivotArea>
    </format>
    <format dxfId="76">
      <pivotArea dataOnly="0" labelOnly="1" fieldPosition="0">
        <references count="3">
          <reference field="1" count="1" selected="0">
            <x v="2"/>
          </reference>
          <reference field="2" count="2">
            <x v="33"/>
            <x v="35"/>
          </reference>
          <reference field="26" count="1" selected="0">
            <x v="2"/>
          </reference>
        </references>
      </pivotArea>
    </format>
    <format dxfId="75">
      <pivotArea dataOnly="0" labelOnly="1" grandCol="1" outline="0" fieldPosition="0"/>
    </format>
    <format dxfId="74">
      <pivotArea field="26" type="button" dataOnly="0" labelOnly="1" outline="0" axis="axisRow" fieldPosition="0"/>
    </format>
    <format dxfId="73">
      <pivotArea dataOnly="0" labelOnly="1" fieldPosition="0">
        <references count="1">
          <reference field="41" count="0"/>
        </references>
      </pivotArea>
    </format>
    <format dxfId="72">
      <pivotArea dataOnly="0" labelOnly="1" grandCol="1" outline="0" fieldPosition="0"/>
    </format>
    <format dxfId="71">
      <pivotArea dataOnly="0" outline="0" fieldPosition="0">
        <references count="1">
          <reference field="41" count="1">
            <x v="10"/>
          </reference>
        </references>
      </pivotArea>
    </format>
    <format dxfId="70">
      <pivotArea outline="0" collapsedLevelsAreSubtotals="1" fieldPosition="0">
        <references count="1">
          <reference field="41" count="6" selected="0">
            <x v="6"/>
            <x v="7"/>
            <x v="8"/>
            <x v="9"/>
            <x v="10"/>
            <x v="11"/>
          </reference>
        </references>
      </pivotArea>
    </format>
    <format dxfId="69">
      <pivotArea type="topRight" dataOnly="0" labelOnly="1" outline="0" offset="E1:J1" fieldPosition="0"/>
    </format>
    <format dxfId="68">
      <pivotArea dataOnly="0" labelOnly="1" fieldPosition="0">
        <references count="1">
          <reference field="41" count="6">
            <x v="6"/>
            <x v="7"/>
            <x v="8"/>
            <x v="9"/>
            <x v="10"/>
            <x v="1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5.xml><?xml version="1.0" encoding="utf-8"?>
<pivotTableDefinition xmlns="http://schemas.openxmlformats.org/spreadsheetml/2006/main" xmlns:mc="http://schemas.openxmlformats.org/markup-compatibility/2006" xmlns:xr="http://schemas.microsoft.com/office/spreadsheetml/2014/revision" mc:Ignorable="xr" xr:uid="{BA394F77-0606-4AA3-B6A1-77887C7358AA}" name="PivotTable6"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4:D48" firstHeaderRow="1" firstDataRow="2" firstDataCol="1" rowPageCount="2" colPageCount="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6">
        <item x="3"/>
        <item x="2"/>
        <item x="0"/>
        <item x="1"/>
        <item x="4"/>
        <item t="default"/>
      </items>
    </pivotField>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6">
        <item m="1" x="4"/>
        <item x="1"/>
        <item m="1" x="3"/>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7">
        <item x="1"/>
        <item m="1" x="3"/>
        <item x="0"/>
        <item m="1" x="5"/>
        <item h="1" x="2"/>
        <item h="1" m="1" x="4"/>
        <item t="default"/>
      </items>
    </pivotField>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56"/>
  </colFields>
  <colItems count="3">
    <i>
      <x/>
    </i>
    <i>
      <x v="2"/>
    </i>
    <i t="grand">
      <x/>
    </i>
  </colItems>
  <pageFields count="2">
    <pageField fld="40" hier="-1"/>
    <pageField fld="22" hier="-1"/>
  </pageFields>
  <dataFields count="1">
    <dataField name="Count of Individual"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6.xml><?xml version="1.0" encoding="utf-8"?>
<pivotTableDefinition xmlns="http://schemas.openxmlformats.org/spreadsheetml/2006/main" xmlns:mc="http://schemas.openxmlformats.org/markup-compatibility/2006" xmlns:xr="http://schemas.microsoft.com/office/spreadsheetml/2014/revision" mc:Ignorable="xr" xr:uid="{E623ABBD-C6C7-4DB3-9E99-C18FB1761EA8}" name="PivotTable1"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T47" firstHeaderRow="1" firstDataRow="2" firstDataCol="1" rowPageCount="1" colPageCount="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showAll="0">
      <items count="6">
        <item m="1" x="4"/>
        <item x="1"/>
        <item m="1" x="3"/>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24">
        <item h="1" m="1" x="21"/>
        <item x="2"/>
        <item x="0"/>
        <item x="1"/>
        <item x="4"/>
        <item x="16"/>
        <item x="3"/>
        <item x="11"/>
        <item x="7"/>
        <item x="9"/>
        <item h="1" m="1" x="22"/>
        <item x="6"/>
        <item x="5"/>
        <item x="15"/>
        <item x="17"/>
        <item x="10"/>
        <item x="12"/>
        <item x="13"/>
        <item x="14"/>
        <item m="1" x="20"/>
        <item h="1" x="18"/>
        <item x="8"/>
        <item h="1" m="1" x="19"/>
        <item t="default"/>
      </items>
    </pivotField>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57"/>
  </colFields>
  <colItems count="19">
    <i>
      <x v="1"/>
    </i>
    <i>
      <x v="2"/>
    </i>
    <i>
      <x v="3"/>
    </i>
    <i>
      <x v="4"/>
    </i>
    <i>
      <x v="5"/>
    </i>
    <i>
      <x v="6"/>
    </i>
    <i>
      <x v="7"/>
    </i>
    <i>
      <x v="8"/>
    </i>
    <i>
      <x v="9"/>
    </i>
    <i>
      <x v="11"/>
    </i>
    <i>
      <x v="12"/>
    </i>
    <i>
      <x v="13"/>
    </i>
    <i>
      <x v="14"/>
    </i>
    <i>
      <x v="15"/>
    </i>
    <i>
      <x v="16"/>
    </i>
    <i>
      <x v="17"/>
    </i>
    <i>
      <x v="18"/>
    </i>
    <i>
      <x v="21"/>
    </i>
    <i t="grand">
      <x/>
    </i>
  </colItems>
  <pageFields count="1">
    <pageField fld="40" hier="-1"/>
  </pageFields>
  <dataFields count="1">
    <dataField name="Count of Individual" fld="3" subtotal="count" baseField="0" baseItem="0"/>
  </dataFields>
  <formats count="57">
    <format dxfId="67">
      <pivotArea field="26" type="button" dataOnly="0" labelOnly="1" outline="0" axis="axisRow" fieldPosition="0"/>
    </format>
    <format dxfId="66">
      <pivotArea dataOnly="0" labelOnly="1" fieldPosition="0">
        <references count="1">
          <reference field="57" count="0"/>
        </references>
      </pivotArea>
    </format>
    <format dxfId="65">
      <pivotArea dataOnly="0" labelOnly="1" grandCol="1" outline="0" fieldPosition="0"/>
    </format>
    <format dxfId="64">
      <pivotArea dataOnly="0" labelOnly="1" fieldPosition="0">
        <references count="1">
          <reference field="57" count="1">
            <x v="15"/>
          </reference>
        </references>
      </pivotArea>
    </format>
    <format dxfId="63">
      <pivotArea dataOnly="0" outline="0" fieldPosition="0">
        <references count="1">
          <reference field="57" count="1">
            <x v="2"/>
          </reference>
        </references>
      </pivotArea>
    </format>
    <format dxfId="62">
      <pivotArea type="all" dataOnly="0" outline="0" fieldPosition="0"/>
    </format>
    <format dxfId="61">
      <pivotArea outline="0" collapsedLevelsAreSubtotals="1" fieldPosition="0"/>
    </format>
    <format dxfId="60">
      <pivotArea type="origin" dataOnly="0" labelOnly="1" outline="0" fieldPosition="0"/>
    </format>
    <format dxfId="59">
      <pivotArea field="57" type="button" dataOnly="0" labelOnly="1" outline="0" axis="axisCol" fieldPosition="0"/>
    </format>
    <format dxfId="58">
      <pivotArea type="topRight" dataOnly="0" labelOnly="1" outline="0" fieldPosition="0"/>
    </format>
    <format dxfId="57">
      <pivotArea field="26" type="button" dataOnly="0" labelOnly="1" outline="0" axis="axisRow" fieldPosition="0"/>
    </format>
    <format dxfId="56">
      <pivotArea dataOnly="0" labelOnly="1" fieldPosition="0">
        <references count="1">
          <reference field="26" count="3">
            <x v="0"/>
            <x v="1"/>
            <x v="2"/>
          </reference>
        </references>
      </pivotArea>
    </format>
    <format dxfId="55">
      <pivotArea dataOnly="0" labelOnly="1" grandRow="1" outline="0" fieldPosition="0"/>
    </format>
    <format dxfId="54">
      <pivotArea dataOnly="0" labelOnly="1" fieldPosition="0">
        <references count="2">
          <reference field="1" count="2">
            <x v="0"/>
            <x v="2"/>
          </reference>
          <reference field="26" count="1" selected="0">
            <x v="0"/>
          </reference>
        </references>
      </pivotArea>
    </format>
    <format dxfId="53">
      <pivotArea dataOnly="0" labelOnly="1" fieldPosition="0">
        <references count="2">
          <reference field="1" count="1">
            <x v="2"/>
          </reference>
          <reference field="26" count="1" selected="0">
            <x v="1"/>
          </reference>
        </references>
      </pivotArea>
    </format>
    <format dxfId="52">
      <pivotArea dataOnly="0" labelOnly="1" fieldPosition="0">
        <references count="2">
          <reference field="1" count="2">
            <x v="0"/>
            <x v="2"/>
          </reference>
          <reference field="26" count="1" selected="0">
            <x v="2"/>
          </reference>
        </references>
      </pivotArea>
    </format>
    <format dxfId="51">
      <pivotArea dataOnly="0" labelOnly="1" fieldPosition="0">
        <references count="3">
          <reference field="1" count="1" selected="0">
            <x v="0"/>
          </reference>
          <reference field="2" count="5">
            <x v="0"/>
            <x v="13"/>
            <x v="14"/>
            <x v="16"/>
            <x v="17"/>
          </reference>
          <reference field="26" count="1" selected="0">
            <x v="0"/>
          </reference>
        </references>
      </pivotArea>
    </format>
    <format dxfId="50">
      <pivotArea dataOnly="0" labelOnly="1" fieldPosition="0">
        <references count="3">
          <reference field="1" count="1" selected="0">
            <x v="2"/>
          </reference>
          <reference field="2" count="2">
            <x v="27"/>
            <x v="28"/>
          </reference>
          <reference field="26" count="1" selected="0">
            <x v="0"/>
          </reference>
        </references>
      </pivotArea>
    </format>
    <format dxfId="49">
      <pivotArea dataOnly="0" labelOnly="1" fieldPosition="0">
        <references count="3">
          <reference field="1" count="1" selected="0">
            <x v="2"/>
          </reference>
          <reference field="2" count="1">
            <x v="37"/>
          </reference>
          <reference field="26" count="1" selected="0">
            <x v="1"/>
          </reference>
        </references>
      </pivotArea>
    </format>
    <format dxfId="48">
      <pivotArea dataOnly="0" labelOnly="1" fieldPosition="0">
        <references count="3">
          <reference field="1" count="1" selected="0">
            <x v="0"/>
          </reference>
          <reference field="2" count="19">
            <x v="1"/>
            <x v="2"/>
            <x v="3"/>
            <x v="4"/>
            <x v="5"/>
            <x v="6"/>
            <x v="7"/>
            <x v="8"/>
            <x v="9"/>
            <x v="10"/>
            <x v="11"/>
            <x v="12"/>
            <x v="15"/>
            <x v="18"/>
            <x v="19"/>
            <x v="20"/>
            <x v="21"/>
            <x v="22"/>
            <x v="26"/>
          </reference>
          <reference field="26" count="1" selected="0">
            <x v="2"/>
          </reference>
        </references>
      </pivotArea>
    </format>
    <format dxfId="47">
      <pivotArea dataOnly="0" labelOnly="1" fieldPosition="0">
        <references count="3">
          <reference field="1" count="1" selected="0">
            <x v="2"/>
          </reference>
          <reference field="2" count="11">
            <x v="23"/>
            <x v="24"/>
            <x v="25"/>
            <x v="29"/>
            <x v="30"/>
            <x v="31"/>
            <x v="32"/>
            <x v="33"/>
            <x v="34"/>
            <x v="35"/>
            <x v="36"/>
          </reference>
          <reference field="26" count="1" selected="0">
            <x v="2"/>
          </reference>
        </references>
      </pivotArea>
    </format>
    <format dxfId="46">
      <pivotArea dataOnly="0" labelOnly="1" fieldPosition="0">
        <references count="1">
          <reference field="57" count="0"/>
        </references>
      </pivotArea>
    </format>
    <format dxfId="45">
      <pivotArea dataOnly="0" labelOnly="1" grandCol="1" outline="0" fieldPosition="0"/>
    </format>
    <format dxfId="44">
      <pivotArea dataOnly="0" labelOnly="1" fieldPosition="0">
        <references count="3">
          <reference field="1" count="1" selected="0">
            <x v="0"/>
          </reference>
          <reference field="2" count="1">
            <x v="1"/>
          </reference>
          <reference field="26" count="1" selected="0">
            <x v="2"/>
          </reference>
        </references>
      </pivotArea>
    </format>
    <format dxfId="43">
      <pivotArea outline="0" collapsedLevelsAreSubtotals="1" fieldPosition="0">
        <references count="1">
          <reference field="57" count="1" selected="0">
            <x v="2"/>
          </reference>
        </references>
      </pivotArea>
    </format>
    <format dxfId="42">
      <pivotArea type="topRight" dataOnly="0" labelOnly="1" outline="0" offset="A1" fieldPosition="0"/>
    </format>
    <format dxfId="41">
      <pivotArea dataOnly="0" labelOnly="1" fieldPosition="0">
        <references count="1">
          <reference field="57" count="1">
            <x v="2"/>
          </reference>
        </references>
      </pivotArea>
    </format>
    <format dxfId="40">
      <pivotArea outline="0" collapsedLevelsAreSubtotals="1" fieldPosition="0">
        <references count="1">
          <reference field="57" count="1" selected="0">
            <x v="3"/>
          </reference>
        </references>
      </pivotArea>
    </format>
    <format dxfId="39">
      <pivotArea type="topRight" dataOnly="0" labelOnly="1" outline="0" offset="B1" fieldPosition="0"/>
    </format>
    <format dxfId="38">
      <pivotArea dataOnly="0" labelOnly="1" fieldPosition="0">
        <references count="1">
          <reference field="57" count="1">
            <x v="3"/>
          </reference>
        </references>
      </pivotArea>
    </format>
    <format dxfId="37">
      <pivotArea outline="0" collapsedLevelsAreSubtotals="1" fieldPosition="0">
        <references count="1">
          <reference field="57" count="1" selected="0">
            <x v="4"/>
          </reference>
        </references>
      </pivotArea>
    </format>
    <format dxfId="36">
      <pivotArea type="topRight" dataOnly="0" labelOnly="1" outline="0" offset="C1" fieldPosition="0"/>
    </format>
    <format dxfId="35">
      <pivotArea dataOnly="0" labelOnly="1" fieldPosition="0">
        <references count="1">
          <reference field="57" count="1">
            <x v="4"/>
          </reference>
        </references>
      </pivotArea>
    </format>
    <format dxfId="34">
      <pivotArea outline="0" collapsedLevelsAreSubtotals="1" fieldPosition="0">
        <references count="1">
          <reference field="57" count="1" selected="0">
            <x v="7"/>
          </reference>
        </references>
      </pivotArea>
    </format>
    <format dxfId="33">
      <pivotArea type="topRight" dataOnly="0" labelOnly="1" outline="0" offset="F1" fieldPosition="0"/>
    </format>
    <format dxfId="32">
      <pivotArea dataOnly="0" labelOnly="1" fieldPosition="0">
        <references count="1">
          <reference field="57" count="1">
            <x v="7"/>
          </reference>
        </references>
      </pivotArea>
    </format>
    <format dxfId="31">
      <pivotArea outline="0" collapsedLevelsAreSubtotals="1" fieldPosition="0">
        <references count="1">
          <reference field="57" count="1" selected="0">
            <x v="11"/>
          </reference>
        </references>
      </pivotArea>
    </format>
    <format dxfId="30">
      <pivotArea type="topRight" dataOnly="0" labelOnly="1" outline="0" offset="I1" fieldPosition="0"/>
    </format>
    <format dxfId="29">
      <pivotArea dataOnly="0" labelOnly="1" fieldPosition="0">
        <references count="1">
          <reference field="57" count="1">
            <x v="11"/>
          </reference>
        </references>
      </pivotArea>
    </format>
    <format dxfId="28">
      <pivotArea outline="0" collapsedLevelsAreSubtotals="1" fieldPosition="0">
        <references count="1">
          <reference field="57" count="1" selected="0">
            <x v="12"/>
          </reference>
        </references>
      </pivotArea>
    </format>
    <format dxfId="27">
      <pivotArea type="topRight" dataOnly="0" labelOnly="1" outline="0" offset="J1" fieldPosition="0"/>
    </format>
    <format dxfId="26">
      <pivotArea dataOnly="0" labelOnly="1" fieldPosition="0">
        <references count="1">
          <reference field="57" count="1">
            <x v="12"/>
          </reference>
        </references>
      </pivotArea>
    </format>
    <format dxfId="25">
      <pivotArea outline="0" collapsedLevelsAreSubtotals="1" fieldPosition="0">
        <references count="1">
          <reference field="57" count="1" selected="0">
            <x v="14"/>
          </reference>
        </references>
      </pivotArea>
    </format>
    <format dxfId="24">
      <pivotArea type="topRight" dataOnly="0" labelOnly="1" outline="0" offset="L1" fieldPosition="0"/>
    </format>
    <format dxfId="23">
      <pivotArea dataOnly="0" labelOnly="1" fieldPosition="0">
        <references count="1">
          <reference field="57" count="1">
            <x v="14"/>
          </reference>
        </references>
      </pivotArea>
    </format>
    <format dxfId="22">
      <pivotArea outline="0" collapsedLevelsAreSubtotals="1" fieldPosition="0">
        <references count="1">
          <reference field="57" count="1" selected="0">
            <x v="15"/>
          </reference>
        </references>
      </pivotArea>
    </format>
    <format dxfId="21">
      <pivotArea type="topRight" dataOnly="0" labelOnly="1" outline="0" offset="M1" fieldPosition="0"/>
    </format>
    <format dxfId="20">
      <pivotArea dataOnly="0" labelOnly="1" fieldPosition="0">
        <references count="1">
          <reference field="57" count="1">
            <x v="15"/>
          </reference>
        </references>
      </pivotArea>
    </format>
    <format dxfId="19">
      <pivotArea outline="0" collapsedLevelsAreSubtotals="1" fieldPosition="0">
        <references count="1">
          <reference field="57" count="1" selected="0">
            <x v="16"/>
          </reference>
        </references>
      </pivotArea>
    </format>
    <format dxfId="18">
      <pivotArea type="topRight" dataOnly="0" labelOnly="1" outline="0" offset="N1" fieldPosition="0"/>
    </format>
    <format dxfId="17">
      <pivotArea dataOnly="0" labelOnly="1" fieldPosition="0">
        <references count="1">
          <reference field="57" count="1">
            <x v="16"/>
          </reference>
        </references>
      </pivotArea>
    </format>
    <format dxfId="16">
      <pivotArea outline="0" collapsedLevelsAreSubtotals="1" fieldPosition="0">
        <references count="1">
          <reference field="57" count="1" selected="0">
            <x v="17"/>
          </reference>
        </references>
      </pivotArea>
    </format>
    <format dxfId="15">
      <pivotArea type="topRight" dataOnly="0" labelOnly="1" outline="0" offset="O1" fieldPosition="0"/>
    </format>
    <format dxfId="14">
      <pivotArea dataOnly="0" labelOnly="1" fieldPosition="0">
        <references count="1">
          <reference field="57" count="1">
            <x v="17"/>
          </reference>
        </references>
      </pivotArea>
    </format>
    <format dxfId="13">
      <pivotArea outline="0" collapsedLevelsAreSubtotals="1" fieldPosition="0">
        <references count="1">
          <reference field="57" count="1" selected="0">
            <x v="18"/>
          </reference>
        </references>
      </pivotArea>
    </format>
    <format dxfId="12">
      <pivotArea type="topRight" dataOnly="0" labelOnly="1" outline="0" offset="P1" fieldPosition="0"/>
    </format>
    <format dxfId="11">
      <pivotArea dataOnly="0" labelOnly="1" fieldPosition="0">
        <references count="1">
          <reference field="57" count="1">
            <x v="18"/>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7.xml><?xml version="1.0" encoding="utf-8"?>
<pivotTableDefinition xmlns="http://schemas.openxmlformats.org/spreadsheetml/2006/main" xmlns:mc="http://schemas.openxmlformats.org/markup-compatibility/2006" xmlns:xr="http://schemas.microsoft.com/office/spreadsheetml/2014/revision" mc:Ignorable="xr" xr:uid="{E8E1730F-3DEF-413D-9AF3-7303A086B2ED}" name="PivotTable1"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D47" firstHeaderRow="1" firstDataRow="2" firstDataCol="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6">
        <item h="1" x="3"/>
        <item h="1" x="2"/>
        <item x="0"/>
        <item x="1"/>
        <item h="1" x="4"/>
        <item t="default"/>
      </items>
    </pivotField>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22"/>
  </colFields>
  <colItems count="3">
    <i>
      <x v="2"/>
    </i>
    <i>
      <x v="3"/>
    </i>
    <i t="grand">
      <x/>
    </i>
  </colItems>
  <dataFields count="1">
    <dataField name="Count of Individual"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8.xml><?xml version="1.0" encoding="utf-8"?>
<pivotTableDefinition xmlns="http://schemas.openxmlformats.org/spreadsheetml/2006/main" xmlns:mc="http://schemas.openxmlformats.org/markup-compatibility/2006" xmlns:xr="http://schemas.microsoft.com/office/spreadsheetml/2014/revision" mc:Ignorable="xr" xr:uid="{0012C944-1EDB-439C-95CA-9AD6A93B4801}" name="PivotTable3"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5:P49" firstHeaderRow="1" firstDataRow="2" firstDataCol="1" rowPageCount="3" colPageCount="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showAll="0">
      <items count="6">
        <item x="3"/>
        <item x="2"/>
        <item x="0"/>
        <item x="1"/>
        <item x="4"/>
        <item t="default"/>
      </items>
    </pivotField>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showAll="0">
      <items count="6">
        <item m="1" x="4"/>
        <item x="1"/>
        <item m="1" x="3"/>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7">
        <item x="1"/>
        <item m="1" x="3"/>
        <item x="0"/>
        <item m="1" x="5"/>
        <item x="2"/>
        <item m="1" x="4"/>
        <item t="default"/>
      </items>
    </pivotField>
    <pivotField showAll="0"/>
    <pivotField axis="axisCol" showAll="0">
      <items count="25">
        <item h="1" x="3"/>
        <item h="1" x="4"/>
        <item x="16"/>
        <item x="15"/>
        <item x="5"/>
        <item x="14"/>
        <item x="0"/>
        <item x="9"/>
        <item m="1" x="18"/>
        <item x="10"/>
        <item x="6"/>
        <item x="7"/>
        <item m="1" x="21"/>
        <item x="8"/>
        <item m="1" x="19"/>
        <item m="1" x="20"/>
        <item m="1" x="23"/>
        <item m="1" x="22"/>
        <item h="1" x="17"/>
        <item x="11"/>
        <item x="1"/>
        <item x="2"/>
        <item h="1" x="13"/>
        <item x="12"/>
        <item t="default"/>
      </items>
    </pivotField>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58"/>
  </colFields>
  <colItems count="15">
    <i>
      <x v="2"/>
    </i>
    <i>
      <x v="3"/>
    </i>
    <i>
      <x v="4"/>
    </i>
    <i>
      <x v="5"/>
    </i>
    <i>
      <x v="6"/>
    </i>
    <i>
      <x v="7"/>
    </i>
    <i>
      <x v="9"/>
    </i>
    <i>
      <x v="10"/>
    </i>
    <i>
      <x v="11"/>
    </i>
    <i>
      <x v="13"/>
    </i>
    <i>
      <x v="19"/>
    </i>
    <i>
      <x v="20"/>
    </i>
    <i>
      <x v="21"/>
    </i>
    <i>
      <x v="23"/>
    </i>
    <i t="grand">
      <x/>
    </i>
  </colItems>
  <pageFields count="3">
    <pageField fld="56" hier="-1"/>
    <pageField fld="22" hier="-1"/>
    <pageField fld="40" hier="-1"/>
  </pageFields>
  <dataFields count="1">
    <dataField name="Count of Individual" fld="3" subtotal="count" baseField="0" baseItem="0"/>
  </dataFields>
  <formats count="5">
    <format dxfId="10">
      <pivotArea dataOnly="0" labelOnly="1" fieldPosition="0">
        <references count="3">
          <reference field="1" count="1" selected="0">
            <x v="0"/>
          </reference>
          <reference field="2" count="1">
            <x v="1"/>
          </reference>
          <reference field="26" count="1" selected="0">
            <x v="2"/>
          </reference>
        </references>
      </pivotArea>
    </format>
    <format dxfId="9">
      <pivotArea field="26" type="button" dataOnly="0" labelOnly="1" outline="0" axis="axisRow" fieldPosition="0"/>
    </format>
    <format dxfId="8">
      <pivotArea dataOnly="0" labelOnly="1" fieldPosition="0">
        <references count="1">
          <reference field="58" count="0"/>
        </references>
      </pivotArea>
    </format>
    <format dxfId="7">
      <pivotArea dataOnly="0" labelOnly="1" grandCol="1" outline="0" fieldPosition="0"/>
    </format>
    <format dxfId="6">
      <pivotArea dataOnly="0" labelOnly="1" fieldPosition="0">
        <references count="1">
          <reference field="58" count="1">
            <x v="1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9.xml><?xml version="1.0" encoding="utf-8"?>
<pivotTableDefinition xmlns="http://schemas.openxmlformats.org/spreadsheetml/2006/main" xmlns:mc="http://schemas.openxmlformats.org/markup-compatibility/2006" xmlns:xr="http://schemas.microsoft.com/office/spreadsheetml/2014/revision" mc:Ignorable="xr" xr:uid="{C1BFFBB0-755F-49D9-9271-E097795481E4}" name="PivotTable1"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H47" firstHeaderRow="1" firstDataRow="2" firstDataCol="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x="34"/>
        <item t="default"/>
      </items>
    </pivotField>
    <pivotField dataField="1" showAll="0"/>
    <pivotField showAll="0"/>
    <pivotField showAll="0"/>
    <pivotField axis="axisCol" showAll="0">
      <items count="10">
        <item h="1" x="5"/>
        <item h="1" x="3"/>
        <item x="1"/>
        <item x="0"/>
        <item x="4"/>
        <item x="2"/>
        <item x="6"/>
        <item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6"/>
  </colFields>
  <colItems count="7">
    <i>
      <x v="2"/>
    </i>
    <i>
      <x v="3"/>
    </i>
    <i>
      <x v="4"/>
    </i>
    <i>
      <x v="5"/>
    </i>
    <i>
      <x v="6"/>
    </i>
    <i>
      <x v="7"/>
    </i>
    <i t="grand">
      <x/>
    </i>
  </colItems>
  <dataFields count="1">
    <dataField name="Count of Individual" fld="3" subtotal="count" baseField="0" baseItem="0"/>
  </dataFields>
  <formats count="3">
    <format dxfId="5">
      <pivotArea field="26" type="button" dataOnly="0" labelOnly="1" outline="0" axis="axisRow" fieldPosition="0"/>
    </format>
    <format dxfId="4">
      <pivotArea dataOnly="0" labelOnly="1" fieldPosition="0">
        <references count="1">
          <reference field="6" count="0"/>
        </references>
      </pivotArea>
    </format>
    <format dxfId="3">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0.xml><?xml version="1.0" encoding="utf-8"?>
<pivotTableDefinition xmlns="http://schemas.openxmlformats.org/spreadsheetml/2006/main" xmlns:mc="http://schemas.openxmlformats.org/markup-compatibility/2006" xmlns:xr="http://schemas.microsoft.com/office/spreadsheetml/2014/revision" mc:Ignorable="xr" xr:uid="{392719B3-4236-4968-9293-C16D49BC595B}" name="PivotTable2" cacheId="2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F47" firstHeaderRow="1" firstDataRow="2" firstDataCol="1"/>
  <pivotFields count="61">
    <pivotField showAll="0"/>
    <pivotField axis="axisRow" showAll="0">
      <items count="5">
        <item x="0"/>
        <item m="1" x="3"/>
        <item x="1"/>
        <item x="2"/>
        <item t="default"/>
      </items>
    </pivotField>
    <pivotField axis="axisRow" showAll="0">
      <items count="40">
        <item x="18"/>
        <item m="1" x="35"/>
        <item x="0"/>
        <item x="1"/>
        <item x="2"/>
        <item x="3"/>
        <item x="4"/>
        <item x="9"/>
        <item m="1" x="36"/>
        <item x="11"/>
        <item m="1" x="38"/>
        <item x="12"/>
        <item x="13"/>
        <item x="16"/>
        <item x="15"/>
        <item m="1" x="37"/>
        <item x="14"/>
        <item x="17"/>
        <item x="5"/>
        <item x="6"/>
        <item x="7"/>
        <item x="8"/>
        <item x="10"/>
        <item x="21"/>
        <item x="22"/>
        <item x="20"/>
        <item x="19"/>
        <item x="23"/>
        <item x="24"/>
        <item x="25"/>
        <item x="26"/>
        <item x="27"/>
        <item x="28"/>
        <item x="29"/>
        <item x="30"/>
        <item x="31"/>
        <item x="32"/>
        <item x="33"/>
        <item h="1" x="34"/>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2"/>
        <item x="0"/>
        <item x="3"/>
        <item m="1" x="4"/>
        <item m="1" x="5"/>
        <item t="default"/>
      </items>
    </pivotField>
    <pivotField showAll="0"/>
    <pivotField axis="axisCol" showAll="0">
      <items count="9">
        <item x="2"/>
        <item x="1"/>
        <item x="0"/>
        <item x="3"/>
        <item x="4"/>
        <item m="1" x="5"/>
        <item m="1" x="6"/>
        <item m="1" x="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26"/>
    <field x="1"/>
    <field x="2"/>
  </rowFields>
  <rowItems count="43">
    <i>
      <x/>
    </i>
    <i r="1">
      <x/>
    </i>
    <i r="2">
      <x/>
    </i>
    <i r="2">
      <x v="13"/>
    </i>
    <i r="2">
      <x v="14"/>
    </i>
    <i r="2">
      <x v="16"/>
    </i>
    <i r="2">
      <x v="17"/>
    </i>
    <i r="1">
      <x v="2"/>
    </i>
    <i r="2">
      <x v="27"/>
    </i>
    <i r="2">
      <x v="28"/>
    </i>
    <i>
      <x v="1"/>
    </i>
    <i r="1">
      <x v="2"/>
    </i>
    <i r="2">
      <x v="37"/>
    </i>
    <i>
      <x v="2"/>
    </i>
    <i r="1">
      <x/>
    </i>
    <i r="2">
      <x v="2"/>
    </i>
    <i r="2">
      <x v="3"/>
    </i>
    <i r="2">
      <x v="4"/>
    </i>
    <i r="2">
      <x v="5"/>
    </i>
    <i r="2">
      <x v="6"/>
    </i>
    <i r="2">
      <x v="7"/>
    </i>
    <i r="2">
      <x v="9"/>
    </i>
    <i r="2">
      <x v="11"/>
    </i>
    <i r="2">
      <x v="12"/>
    </i>
    <i r="2">
      <x v="18"/>
    </i>
    <i r="2">
      <x v="19"/>
    </i>
    <i r="2">
      <x v="20"/>
    </i>
    <i r="2">
      <x v="21"/>
    </i>
    <i r="2">
      <x v="22"/>
    </i>
    <i r="2">
      <x v="26"/>
    </i>
    <i r="1">
      <x v="2"/>
    </i>
    <i r="2">
      <x v="23"/>
    </i>
    <i r="2">
      <x v="24"/>
    </i>
    <i r="2">
      <x v="25"/>
    </i>
    <i r="2">
      <x v="29"/>
    </i>
    <i r="2">
      <x v="30"/>
    </i>
    <i r="2">
      <x v="31"/>
    </i>
    <i r="2">
      <x v="32"/>
    </i>
    <i r="2">
      <x v="33"/>
    </i>
    <i r="2">
      <x v="34"/>
    </i>
    <i r="2">
      <x v="35"/>
    </i>
    <i r="2">
      <x v="36"/>
    </i>
    <i t="grand">
      <x/>
    </i>
  </rowItems>
  <colFields count="1">
    <field x="28"/>
  </colFields>
  <colItems count="5">
    <i>
      <x/>
    </i>
    <i>
      <x v="1"/>
    </i>
    <i>
      <x v="2"/>
    </i>
    <i>
      <x v="3"/>
    </i>
    <i t="grand">
      <x/>
    </i>
  </colItems>
  <dataFields count="1">
    <dataField name="Count of Individual"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7.xml"/></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8.xml"/></Relationships>
</file>

<file path=xl/worksheets/_rels/sheet13.xml.rels><?xml version="1.0" encoding="UTF-8" standalone="yes"?>
<Relationships xmlns="http://schemas.openxmlformats.org/package/2006/relationships"><Relationship Id="rId1" Type="http://schemas.openxmlformats.org/officeDocument/2006/relationships/pivotTable" Target="../pivotTables/pivotTable9.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5.xml.rels><?xml version="1.0" encoding="UTF-8" standalone="yes"?>
<Relationships xmlns="http://schemas.openxmlformats.org/package/2006/relationships"><Relationship Id="rId1" Type="http://schemas.openxmlformats.org/officeDocument/2006/relationships/pivotTable" Target="../pivotTables/pivotTable10.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7.xml.rels><?xml version="1.0" encoding="UTF-8" standalone="yes"?>
<Relationships xmlns="http://schemas.openxmlformats.org/package/2006/relationships"><Relationship Id="rId1" Type="http://schemas.openxmlformats.org/officeDocument/2006/relationships/pivotTable" Target="../pivotTables/pivotTable11.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9.xml.rels><?xml version="1.0" encoding="UTF-8" standalone="yes"?>
<Relationships xmlns="http://schemas.openxmlformats.org/package/2006/relationships"><Relationship Id="rId1" Type="http://schemas.openxmlformats.org/officeDocument/2006/relationships/pivotTable" Target="../pivotTables/pivotTable12.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1.xml.rels><?xml version="1.0" encoding="UTF-8" standalone="yes"?>
<Relationships xmlns="http://schemas.openxmlformats.org/package/2006/relationships"><Relationship Id="rId1" Type="http://schemas.openxmlformats.org/officeDocument/2006/relationships/pivotTable" Target="../pivotTables/pivotTable13.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3.xml.rels><?xml version="1.0" encoding="UTF-8" standalone="yes"?>
<Relationships xmlns="http://schemas.openxmlformats.org/package/2006/relationships"><Relationship Id="rId1" Type="http://schemas.openxmlformats.org/officeDocument/2006/relationships/pivotTable" Target="../pivotTables/pivotTable14.xml"/></Relationships>
</file>

<file path=xl/worksheets/_rels/sheet24.xml.rels><?xml version="1.0" encoding="UTF-8" standalone="yes"?>
<Relationships xmlns="http://schemas.openxmlformats.org/package/2006/relationships"><Relationship Id="rId1" Type="http://schemas.openxmlformats.org/officeDocument/2006/relationships/pivotTable" Target="../pivotTables/pivotTable15.xml"/></Relationships>
</file>

<file path=xl/worksheets/_rels/sheet25.xml.rels><?xml version="1.0" encoding="UTF-8" standalone="yes"?>
<Relationships xmlns="http://schemas.openxmlformats.org/package/2006/relationships"><Relationship Id="rId1" Type="http://schemas.openxmlformats.org/officeDocument/2006/relationships/pivotTable" Target="../pivotTables/pivotTable16.xml"/></Relationships>
</file>

<file path=xl/worksheets/_rels/sheet26.xml.rels><?xml version="1.0" encoding="UTF-8" standalone="yes"?>
<Relationships xmlns="http://schemas.openxmlformats.org/package/2006/relationships"><Relationship Id="rId1" Type="http://schemas.openxmlformats.org/officeDocument/2006/relationships/pivotTable" Target="../pivotTables/pivotTable17.xml"/></Relationships>
</file>

<file path=xl/worksheets/_rels/sheet27.xml.rels><?xml version="1.0" encoding="UTF-8" standalone="yes"?>
<Relationships xmlns="http://schemas.openxmlformats.org/package/2006/relationships"><Relationship Id="rId1" Type="http://schemas.openxmlformats.org/officeDocument/2006/relationships/pivotTable" Target="../pivotTables/pivotTable18.xml"/></Relationships>
</file>

<file path=xl/worksheets/_rels/sheet28.xml.rels><?xml version="1.0" encoding="UTF-8" standalone="yes"?>
<Relationships xmlns="http://schemas.openxmlformats.org/package/2006/relationships"><Relationship Id="rId1" Type="http://schemas.openxmlformats.org/officeDocument/2006/relationships/pivotTable" Target="../pivotTables/pivotTable19.xml"/></Relationships>
</file>

<file path=xl/worksheets/_rels/sheet29.xml.rels><?xml version="1.0" encoding="UTF-8" standalone="yes"?>
<Relationships xmlns="http://schemas.openxmlformats.org/package/2006/relationships"><Relationship Id="rId1" Type="http://schemas.openxmlformats.org/officeDocument/2006/relationships/pivotTable" Target="../pivotTables/pivotTable20.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31.xml.rels><?xml version="1.0" encoding="UTF-8" standalone="yes"?>
<Relationships xmlns="http://schemas.openxmlformats.org/package/2006/relationships"><Relationship Id="rId1" Type="http://schemas.openxmlformats.org/officeDocument/2006/relationships/pivotTable" Target="../pivotTables/pivotTable21.xml"/></Relationships>
</file>

<file path=xl/worksheets/_rels/sheet32.xml.rels><?xml version="1.0" encoding="UTF-8" standalone="yes"?>
<Relationships xmlns="http://schemas.openxmlformats.org/package/2006/relationships"><Relationship Id="rId1" Type="http://schemas.openxmlformats.org/officeDocument/2006/relationships/pivotTable" Target="../pivotTables/pivotTable22.xml"/></Relationships>
</file>

<file path=xl/worksheets/_rels/sheet33.xml.rels><?xml version="1.0" encoding="UTF-8" standalone="yes"?>
<Relationships xmlns="http://schemas.openxmlformats.org/package/2006/relationships"><Relationship Id="rId1" Type="http://schemas.openxmlformats.org/officeDocument/2006/relationships/pivotTable" Target="../pivotTables/pivotTable23.xml"/></Relationships>
</file>

<file path=xl/worksheets/_rels/sheet34.xml.rels><?xml version="1.0" encoding="UTF-8" standalone="yes"?>
<Relationships xmlns="http://schemas.openxmlformats.org/package/2006/relationships"><Relationship Id="rId1" Type="http://schemas.openxmlformats.org/officeDocument/2006/relationships/pivotTable" Target="../pivotTables/pivotTable2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36.xml.rels><?xml version="1.0" encoding="UTF-8" standalone="yes"?>
<Relationships xmlns="http://schemas.openxmlformats.org/package/2006/relationships"><Relationship Id="rId1" Type="http://schemas.openxmlformats.org/officeDocument/2006/relationships/pivotTable" Target="../pivotTables/pivotTable25.xml"/></Relationships>
</file>

<file path=xl/worksheets/_rels/sheet37.xml.rels><?xml version="1.0" encoding="UTF-8" standalone="yes"?>
<Relationships xmlns="http://schemas.openxmlformats.org/package/2006/relationships"><Relationship Id="rId1" Type="http://schemas.openxmlformats.org/officeDocument/2006/relationships/pivotTable" Target="../pivotTables/pivotTable2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39.xml.rels><?xml version="1.0" encoding="UTF-8" standalone="yes"?>
<Relationships xmlns="http://schemas.openxmlformats.org/package/2006/relationships"><Relationship Id="rId1" Type="http://schemas.openxmlformats.org/officeDocument/2006/relationships/pivotTable" Target="../pivotTables/pivotTable27.xml"/></Relationships>
</file>

<file path=xl/worksheets/_rels/sheet40.xml.rels><?xml version="1.0" encoding="UTF-8" standalone="yes"?>
<Relationships xmlns="http://schemas.openxmlformats.org/package/2006/relationships"><Relationship Id="rId1" Type="http://schemas.openxmlformats.org/officeDocument/2006/relationships/pivotTable" Target="../pivotTables/pivotTable28.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42.xml.rels><?xml version="1.0" encoding="UTF-8" standalone="yes"?>
<Relationships xmlns="http://schemas.openxmlformats.org/package/2006/relationships"><Relationship Id="rId1" Type="http://schemas.openxmlformats.org/officeDocument/2006/relationships/pivotTable" Target="../pivotTables/pivotTable29.xml"/></Relationships>
</file>

<file path=xl/worksheets/_rels/sheet43.xml.rels><?xml version="1.0" encoding="UTF-8" standalone="yes"?>
<Relationships xmlns="http://schemas.openxmlformats.org/package/2006/relationships"><Relationship Id="rId1" Type="http://schemas.openxmlformats.org/officeDocument/2006/relationships/pivotTable" Target="../pivotTables/pivotTable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DB92F-B46E-4A0A-BF68-A7C5A4A9E086}">
  <dimension ref="A1:BJ78"/>
  <sheetViews>
    <sheetView zoomScaleNormal="100" workbookViewId="0">
      <pane xSplit="1" ySplit="1" topLeftCell="S15" activePane="bottomRight" state="frozen"/>
      <selection pane="topRight" activeCell="B1" sqref="B1"/>
      <selection pane="bottomLeft" activeCell="A2" sqref="A2"/>
      <selection pane="bottomRight" activeCell="AE15" sqref="AE15"/>
    </sheetView>
  </sheetViews>
  <sheetFormatPr defaultRowHeight="14.25" x14ac:dyDescent="0.45"/>
  <cols>
    <col min="1" max="1" width="11.265625" customWidth="1"/>
    <col min="2" max="2" width="11.265625" style="1" customWidth="1"/>
    <col min="3" max="3" width="23.3984375" style="1" customWidth="1"/>
    <col min="4" max="4" width="16.1328125" style="1" customWidth="1"/>
    <col min="5" max="5" width="9.46484375" style="1" customWidth="1"/>
    <col min="6" max="6" width="11.19921875" style="1" customWidth="1"/>
    <col min="7" max="7" width="11.73046875" style="1" customWidth="1"/>
    <col min="8" max="8" width="12.53125" customWidth="1"/>
    <col min="9" max="10" width="13.46484375" customWidth="1"/>
    <col min="11" max="12" width="10.73046875" customWidth="1"/>
    <col min="13" max="13" width="33.33203125" customWidth="1"/>
    <col min="14" max="16" width="9.33203125" customWidth="1"/>
    <col min="17" max="18" width="11.1328125" customWidth="1"/>
    <col min="19" max="19" width="10.796875" customWidth="1"/>
    <col min="20" max="20" width="9.33203125" customWidth="1"/>
    <col min="21" max="21" width="10.46484375" customWidth="1"/>
    <col min="22" max="25" width="9.33203125" customWidth="1"/>
    <col min="26" max="27" width="11.9296875" customWidth="1"/>
    <col min="28" max="29" width="11.06640625" customWidth="1"/>
    <col min="30" max="31" width="17.9296875" customWidth="1"/>
    <col min="32" max="33" width="13.06640625" customWidth="1"/>
    <col min="34" max="34" width="39.796875" customWidth="1"/>
    <col min="35" max="35" width="15.9296875" customWidth="1"/>
    <col min="36" max="41" width="12" customWidth="1"/>
    <col min="42" max="42" width="15.33203125" customWidth="1"/>
    <col min="43" max="43" width="34.1328125" customWidth="1"/>
    <col min="44" max="44" width="6" customWidth="1"/>
    <col min="45" max="45" width="8.59765625" customWidth="1"/>
    <col min="46" max="47" width="6.19921875" customWidth="1"/>
    <col min="48" max="48" width="7.19921875" customWidth="1"/>
    <col min="49" max="53" width="9.73046875" customWidth="1"/>
    <col min="54" max="54" width="9.9296875" customWidth="1"/>
    <col min="55" max="55" width="10.06640625" customWidth="1"/>
    <col min="58" max="58" width="10" customWidth="1"/>
    <col min="59" max="59" width="11.86328125" customWidth="1"/>
    <col min="60" max="60" width="10.46484375" style="1" customWidth="1"/>
    <col min="61" max="61" width="23.46484375" customWidth="1"/>
    <col min="62" max="62" width="33" style="1" customWidth="1"/>
  </cols>
  <sheetData>
    <row r="1" spans="1:62" ht="42.75" x14ac:dyDescent="0.45">
      <c r="A1" t="s">
        <v>0</v>
      </c>
      <c r="B1" s="1" t="s">
        <v>37</v>
      </c>
      <c r="C1" s="1" t="s">
        <v>36</v>
      </c>
      <c r="D1" s="1" t="s">
        <v>59</v>
      </c>
      <c r="E1" s="1" t="s">
        <v>1</v>
      </c>
      <c r="F1" s="1" t="s">
        <v>408</v>
      </c>
      <c r="G1" s="1" t="s">
        <v>409</v>
      </c>
      <c r="H1" t="s">
        <v>2</v>
      </c>
      <c r="I1" s="1" t="s">
        <v>368</v>
      </c>
      <c r="J1" s="1" t="s">
        <v>432</v>
      </c>
      <c r="K1" t="s">
        <v>3</v>
      </c>
      <c r="L1" s="1" t="s">
        <v>346</v>
      </c>
      <c r="M1" t="s">
        <v>347</v>
      </c>
      <c r="N1" s="1" t="s">
        <v>345</v>
      </c>
      <c r="O1" s="1" t="s">
        <v>350</v>
      </c>
      <c r="P1" s="1" t="s">
        <v>348</v>
      </c>
      <c r="Q1" s="1" t="s">
        <v>349</v>
      </c>
      <c r="R1" s="1" t="s">
        <v>351</v>
      </c>
      <c r="S1" s="1" t="s">
        <v>356</v>
      </c>
      <c r="T1" s="1" t="s">
        <v>637</v>
      </c>
      <c r="U1" s="1" t="s">
        <v>601</v>
      </c>
      <c r="V1" s="1" t="s">
        <v>370</v>
      </c>
      <c r="W1" s="1" t="s">
        <v>354</v>
      </c>
      <c r="X1" s="1" t="s">
        <v>9</v>
      </c>
      <c r="Y1" s="1" t="s">
        <v>365</v>
      </c>
      <c r="Z1" t="s">
        <v>4</v>
      </c>
      <c r="AA1" t="s">
        <v>247</v>
      </c>
      <c r="AB1" t="s">
        <v>84</v>
      </c>
      <c r="AC1" t="s">
        <v>88</v>
      </c>
      <c r="AD1" t="s">
        <v>291</v>
      </c>
      <c r="AE1" t="s">
        <v>292</v>
      </c>
      <c r="AF1" t="s">
        <v>5</v>
      </c>
      <c r="AG1" t="s">
        <v>465</v>
      </c>
      <c r="AH1" t="s">
        <v>464</v>
      </c>
      <c r="AI1" s="1" t="s">
        <v>128</v>
      </c>
      <c r="AJ1" s="1" t="s">
        <v>530</v>
      </c>
      <c r="AK1" s="1" t="s">
        <v>531</v>
      </c>
      <c r="AL1" s="1" t="s">
        <v>532</v>
      </c>
      <c r="AM1" s="1" t="s">
        <v>533</v>
      </c>
      <c r="AN1" s="1" t="s">
        <v>534</v>
      </c>
      <c r="AO1" s="1" t="s">
        <v>592</v>
      </c>
      <c r="AP1" s="1" t="s">
        <v>591</v>
      </c>
      <c r="AQ1" t="s">
        <v>6</v>
      </c>
      <c r="AR1" t="s">
        <v>94</v>
      </c>
      <c r="AS1" t="s">
        <v>137</v>
      </c>
      <c r="AT1" t="s">
        <v>393</v>
      </c>
      <c r="AU1" t="s">
        <v>394</v>
      </c>
      <c r="AV1" s="1" t="s">
        <v>397</v>
      </c>
      <c r="AW1" s="1" t="s">
        <v>395</v>
      </c>
      <c r="AX1" s="1" t="s">
        <v>396</v>
      </c>
      <c r="AY1" s="1" t="s">
        <v>398</v>
      </c>
      <c r="AZ1" s="1" t="s">
        <v>399</v>
      </c>
      <c r="BA1" s="1" t="s">
        <v>400</v>
      </c>
      <c r="BB1" t="s">
        <v>90</v>
      </c>
      <c r="BC1" t="s">
        <v>89</v>
      </c>
      <c r="BD1" t="s">
        <v>7</v>
      </c>
      <c r="BE1" t="s">
        <v>8</v>
      </c>
      <c r="BF1" t="s">
        <v>467</v>
      </c>
      <c r="BG1" s="1" t="s">
        <v>442</v>
      </c>
      <c r="BH1" s="1" t="s">
        <v>97</v>
      </c>
      <c r="BI1" t="s">
        <v>9</v>
      </c>
      <c r="BJ1" s="1" t="s">
        <v>681</v>
      </c>
    </row>
    <row r="2" spans="1:62" ht="57" x14ac:dyDescent="0.45">
      <c r="A2" t="s">
        <v>468</v>
      </c>
      <c r="B2" s="1" t="s">
        <v>38</v>
      </c>
      <c r="C2" s="1" t="s">
        <v>28</v>
      </c>
      <c r="D2" s="1" t="s">
        <v>262</v>
      </c>
      <c r="E2" s="1" t="s">
        <v>48</v>
      </c>
      <c r="F2" s="1" t="s">
        <v>434</v>
      </c>
      <c r="G2" s="1" t="s">
        <v>95</v>
      </c>
      <c r="H2" s="1" t="s">
        <v>57</v>
      </c>
      <c r="I2" s="1" t="s">
        <v>61</v>
      </c>
      <c r="J2" s="1" t="s">
        <v>86</v>
      </c>
      <c r="K2" s="1" t="s">
        <v>59</v>
      </c>
      <c r="L2" s="1" t="s">
        <v>92</v>
      </c>
      <c r="M2" s="1" t="s">
        <v>61</v>
      </c>
      <c r="N2" s="1">
        <v>0</v>
      </c>
      <c r="O2" s="1">
        <v>0</v>
      </c>
      <c r="P2" s="1">
        <v>0</v>
      </c>
      <c r="Q2" s="1">
        <v>0</v>
      </c>
      <c r="R2" s="1">
        <v>0</v>
      </c>
      <c r="S2" s="1" t="s">
        <v>61</v>
      </c>
      <c r="T2" s="1">
        <v>0</v>
      </c>
      <c r="U2" s="1" t="s">
        <v>92</v>
      </c>
      <c r="V2" s="1" t="s">
        <v>92</v>
      </c>
      <c r="W2" s="1" t="s">
        <v>92</v>
      </c>
      <c r="X2" s="1" t="s">
        <v>92</v>
      </c>
      <c r="Y2" s="1">
        <v>0</v>
      </c>
      <c r="Z2" s="1" t="s">
        <v>83</v>
      </c>
      <c r="AA2" s="1" t="s">
        <v>248</v>
      </c>
      <c r="AB2" s="1" t="s">
        <v>79</v>
      </c>
      <c r="AC2" s="1" t="s">
        <v>93</v>
      </c>
      <c r="AD2" s="1" t="s">
        <v>327</v>
      </c>
      <c r="AE2" s="1" t="s">
        <v>293</v>
      </c>
      <c r="AF2" s="1" t="s">
        <v>85</v>
      </c>
      <c r="AG2" s="1" t="s">
        <v>92</v>
      </c>
      <c r="AH2" s="1" t="s">
        <v>92</v>
      </c>
      <c r="AI2" s="1" t="s">
        <v>92</v>
      </c>
      <c r="AJ2" s="1" t="s">
        <v>92</v>
      </c>
      <c r="AK2" s="1" t="s">
        <v>92</v>
      </c>
      <c r="AL2" s="1" t="s">
        <v>92</v>
      </c>
      <c r="AM2" s="1" t="s">
        <v>92</v>
      </c>
      <c r="AN2" s="1" t="s">
        <v>92</v>
      </c>
      <c r="AO2" s="1" t="s">
        <v>86</v>
      </c>
      <c r="AP2" s="1" t="s">
        <v>575</v>
      </c>
      <c r="AQ2" s="1" t="s">
        <v>91</v>
      </c>
      <c r="AR2" s="1">
        <v>0</v>
      </c>
      <c r="AS2" s="1">
        <v>1</v>
      </c>
      <c r="AT2" s="1">
        <v>0</v>
      </c>
      <c r="AU2" s="1">
        <v>0</v>
      </c>
      <c r="AV2" s="1">
        <v>1</v>
      </c>
      <c r="AW2" s="1">
        <v>0</v>
      </c>
      <c r="AX2" s="1">
        <v>0</v>
      </c>
      <c r="AY2" s="1">
        <v>1</v>
      </c>
      <c r="AZ2" s="1">
        <v>0</v>
      </c>
      <c r="BA2" s="1">
        <v>1</v>
      </c>
      <c r="BB2" t="s">
        <v>86</v>
      </c>
      <c r="BC2" s="1" t="s">
        <v>92</v>
      </c>
      <c r="BD2" t="s">
        <v>86</v>
      </c>
      <c r="BE2" t="s">
        <v>86</v>
      </c>
      <c r="BF2" t="s">
        <v>469</v>
      </c>
      <c r="BG2" s="1" t="s">
        <v>92</v>
      </c>
      <c r="BH2" s="1" t="s">
        <v>86</v>
      </c>
      <c r="BI2" t="s">
        <v>441</v>
      </c>
      <c r="BJ2" s="1" t="s">
        <v>682</v>
      </c>
    </row>
    <row r="3" spans="1:62" ht="28.5" x14ac:dyDescent="0.45">
      <c r="A3" t="s">
        <v>735</v>
      </c>
      <c r="B3" s="1" t="s">
        <v>38</v>
      </c>
      <c r="C3" s="1" t="s">
        <v>252</v>
      </c>
      <c r="D3" s="1" t="s">
        <v>596</v>
      </c>
      <c r="E3" s="1" t="s">
        <v>49</v>
      </c>
      <c r="F3" s="1" t="s">
        <v>435</v>
      </c>
      <c r="G3" s="1" t="s">
        <v>95</v>
      </c>
      <c r="H3" s="1" t="s">
        <v>57</v>
      </c>
      <c r="I3" s="1" t="s">
        <v>61</v>
      </c>
      <c r="J3" s="1" t="s">
        <v>86</v>
      </c>
      <c r="K3" s="1" t="s">
        <v>59</v>
      </c>
      <c r="L3" s="1" t="s">
        <v>92</v>
      </c>
      <c r="M3" s="1" t="s">
        <v>61</v>
      </c>
      <c r="N3" s="1">
        <v>0</v>
      </c>
      <c r="O3" s="1">
        <v>0</v>
      </c>
      <c r="P3" s="1">
        <v>0</v>
      </c>
      <c r="Q3" s="1">
        <v>0</v>
      </c>
      <c r="R3" s="1">
        <v>0</v>
      </c>
      <c r="S3" s="1" t="s">
        <v>61</v>
      </c>
      <c r="T3" s="1">
        <v>0</v>
      </c>
      <c r="U3" s="1" t="s">
        <v>92</v>
      </c>
      <c r="V3" s="1" t="s">
        <v>92</v>
      </c>
      <c r="W3" s="1" t="s">
        <v>92</v>
      </c>
      <c r="X3" s="1" t="s">
        <v>92</v>
      </c>
      <c r="Y3" s="1">
        <v>0</v>
      </c>
      <c r="Z3" s="1" t="s">
        <v>64</v>
      </c>
      <c r="AA3" s="1" t="s">
        <v>248</v>
      </c>
      <c r="AB3" s="1" t="s">
        <v>79</v>
      </c>
      <c r="AC3" s="1" t="s">
        <v>93</v>
      </c>
      <c r="AD3" s="1" t="s">
        <v>81</v>
      </c>
      <c r="AE3" s="1" t="s">
        <v>296</v>
      </c>
      <c r="AF3" s="1" t="s">
        <v>466</v>
      </c>
      <c r="AG3" s="1" t="s">
        <v>86</v>
      </c>
      <c r="AH3" s="1" t="s">
        <v>535</v>
      </c>
      <c r="AI3" s="1" t="s">
        <v>92</v>
      </c>
      <c r="AJ3" s="1" t="s">
        <v>92</v>
      </c>
      <c r="AK3" s="1" t="s">
        <v>92</v>
      </c>
      <c r="AL3" s="1" t="s">
        <v>92</v>
      </c>
      <c r="AM3" s="1" t="s">
        <v>536</v>
      </c>
      <c r="AN3" s="1" t="s">
        <v>92</v>
      </c>
      <c r="AO3" s="1" t="s">
        <v>92</v>
      </c>
      <c r="AP3" s="1" t="s">
        <v>92</v>
      </c>
      <c r="AQ3" s="1" t="s">
        <v>597</v>
      </c>
      <c r="AR3" s="1">
        <v>1</v>
      </c>
      <c r="AS3" s="1">
        <v>0</v>
      </c>
      <c r="AT3" s="1">
        <v>0</v>
      </c>
      <c r="AU3" s="1">
        <v>0</v>
      </c>
      <c r="AV3" s="1">
        <v>0</v>
      </c>
      <c r="AW3" s="1">
        <v>0</v>
      </c>
      <c r="AX3" s="1">
        <v>0</v>
      </c>
      <c r="AY3" s="1">
        <v>1</v>
      </c>
      <c r="AZ3" s="1">
        <v>0</v>
      </c>
      <c r="BA3" s="1">
        <v>1</v>
      </c>
      <c r="BB3" s="1" t="s">
        <v>92</v>
      </c>
      <c r="BC3" s="1" t="s">
        <v>92</v>
      </c>
      <c r="BD3" s="1" t="s">
        <v>92</v>
      </c>
      <c r="BE3" s="1" t="s">
        <v>86</v>
      </c>
      <c r="BF3" s="1" t="s">
        <v>470</v>
      </c>
      <c r="BG3" s="1" t="s">
        <v>92</v>
      </c>
      <c r="BH3" s="1" t="s">
        <v>92</v>
      </c>
      <c r="BI3" s="1" t="s">
        <v>598</v>
      </c>
      <c r="BJ3" s="1" t="s">
        <v>734</v>
      </c>
    </row>
    <row r="4" spans="1:62" ht="57" x14ac:dyDescent="0.45">
      <c r="A4" t="s">
        <v>10</v>
      </c>
      <c r="B4" s="1" t="s">
        <v>38</v>
      </c>
      <c r="C4" s="1" t="s">
        <v>29</v>
      </c>
      <c r="D4" s="1" t="s">
        <v>262</v>
      </c>
      <c r="E4" s="1" t="s">
        <v>51</v>
      </c>
      <c r="F4" s="1" t="s">
        <v>411</v>
      </c>
      <c r="G4" s="1" t="s">
        <v>412</v>
      </c>
      <c r="H4" s="1" t="s">
        <v>177</v>
      </c>
      <c r="I4" s="1" t="s">
        <v>380</v>
      </c>
      <c r="J4" s="1" t="s">
        <v>92</v>
      </c>
      <c r="K4" s="1" t="s">
        <v>59</v>
      </c>
      <c r="L4" s="1" t="s">
        <v>86</v>
      </c>
      <c r="M4" s="1" t="s">
        <v>63</v>
      </c>
      <c r="N4" s="1">
        <v>2</v>
      </c>
      <c r="O4" s="1">
        <v>0</v>
      </c>
      <c r="P4" s="1">
        <v>0</v>
      </c>
      <c r="Q4" s="1">
        <v>0</v>
      </c>
      <c r="R4" s="1">
        <v>1</v>
      </c>
      <c r="S4" s="1" t="s">
        <v>353</v>
      </c>
      <c r="T4" s="1">
        <v>1</v>
      </c>
      <c r="U4" s="1" t="s">
        <v>352</v>
      </c>
      <c r="V4" s="1" t="s">
        <v>92</v>
      </c>
      <c r="W4" s="1" t="s">
        <v>92</v>
      </c>
      <c r="X4" s="1" t="s">
        <v>92</v>
      </c>
      <c r="Y4" s="1">
        <v>4</v>
      </c>
      <c r="Z4" s="1" t="s">
        <v>64</v>
      </c>
      <c r="AA4" s="1" t="s">
        <v>248</v>
      </c>
      <c r="AB4" s="1" t="s">
        <v>76</v>
      </c>
      <c r="AC4" s="1" t="s">
        <v>99</v>
      </c>
      <c r="AD4" s="1" t="s">
        <v>493</v>
      </c>
      <c r="AE4" s="1" t="s">
        <v>294</v>
      </c>
      <c r="AF4" s="1" t="s">
        <v>466</v>
      </c>
      <c r="AG4" s="1" t="s">
        <v>92</v>
      </c>
      <c r="AH4" s="1" t="s">
        <v>92</v>
      </c>
      <c r="AI4" s="1" t="s">
        <v>92</v>
      </c>
      <c r="AJ4" s="1" t="s">
        <v>92</v>
      </c>
      <c r="AK4" s="1" t="s">
        <v>92</v>
      </c>
      <c r="AL4" s="1" t="s">
        <v>92</v>
      </c>
      <c r="AM4" s="1" t="s">
        <v>92</v>
      </c>
      <c r="AN4" s="1" t="s">
        <v>92</v>
      </c>
      <c r="AO4" s="1" t="s">
        <v>86</v>
      </c>
      <c r="AP4" s="1" t="s">
        <v>575</v>
      </c>
      <c r="AQ4" s="1" t="s">
        <v>443</v>
      </c>
      <c r="AR4" s="1">
        <v>1</v>
      </c>
      <c r="AS4" s="1">
        <v>1</v>
      </c>
      <c r="AT4" s="1">
        <v>0</v>
      </c>
      <c r="AU4" s="1">
        <v>0</v>
      </c>
      <c r="AV4" s="1">
        <v>1</v>
      </c>
      <c r="AW4" s="1">
        <v>1</v>
      </c>
      <c r="AX4" s="1">
        <v>0</v>
      </c>
      <c r="AY4" s="1">
        <v>0</v>
      </c>
      <c r="AZ4" s="1">
        <v>0</v>
      </c>
      <c r="BA4" s="1">
        <v>1</v>
      </c>
      <c r="BB4" s="1" t="s">
        <v>92</v>
      </c>
      <c r="BC4" s="1" t="s">
        <v>92</v>
      </c>
      <c r="BD4" s="1" t="s">
        <v>86</v>
      </c>
      <c r="BE4" s="1" t="s">
        <v>86</v>
      </c>
      <c r="BF4" s="1" t="s">
        <v>483</v>
      </c>
      <c r="BG4" s="1" t="s">
        <v>593</v>
      </c>
      <c r="BH4" s="1" t="s">
        <v>86</v>
      </c>
      <c r="BI4" s="1" t="s">
        <v>484</v>
      </c>
      <c r="BJ4" s="1" t="s">
        <v>683</v>
      </c>
    </row>
    <row r="5" spans="1:62" ht="57" x14ac:dyDescent="0.45">
      <c r="A5" t="s">
        <v>11</v>
      </c>
      <c r="B5" s="1" t="s">
        <v>38</v>
      </c>
      <c r="C5" s="1" t="s">
        <v>254</v>
      </c>
      <c r="D5" s="1" t="s">
        <v>253</v>
      </c>
      <c r="E5" s="1" t="s">
        <v>51</v>
      </c>
      <c r="F5" s="1" t="s">
        <v>413</v>
      </c>
      <c r="G5" s="1" t="s">
        <v>410</v>
      </c>
      <c r="H5" s="1" t="s">
        <v>177</v>
      </c>
      <c r="I5" s="1" t="s">
        <v>380</v>
      </c>
      <c r="J5" s="1" t="s">
        <v>86</v>
      </c>
      <c r="K5" s="1" t="s">
        <v>60</v>
      </c>
      <c r="L5" s="1" t="s">
        <v>86</v>
      </c>
      <c r="M5" s="1" t="s">
        <v>65</v>
      </c>
      <c r="N5" s="1">
        <v>2</v>
      </c>
      <c r="O5" s="1">
        <v>0</v>
      </c>
      <c r="P5" s="1">
        <v>0</v>
      </c>
      <c r="Q5" s="1">
        <v>0</v>
      </c>
      <c r="R5" s="1">
        <v>1</v>
      </c>
      <c r="S5" s="1" t="s">
        <v>357</v>
      </c>
      <c r="T5" s="1">
        <v>1</v>
      </c>
      <c r="U5" s="1" t="s">
        <v>352</v>
      </c>
      <c r="V5" s="1" t="s">
        <v>92</v>
      </c>
      <c r="W5" s="1" t="s">
        <v>86</v>
      </c>
      <c r="X5" s="1" t="s">
        <v>92</v>
      </c>
      <c r="Y5" s="1">
        <v>4</v>
      </c>
      <c r="Z5" s="1" t="s">
        <v>64</v>
      </c>
      <c r="AA5" s="1" t="s">
        <v>248</v>
      </c>
      <c r="AB5" s="1" t="s">
        <v>75</v>
      </c>
      <c r="AC5" s="1" t="s">
        <v>100</v>
      </c>
      <c r="AD5" s="1" t="s">
        <v>297</v>
      </c>
      <c r="AE5" s="1" t="s">
        <v>61</v>
      </c>
      <c r="AF5" s="1" t="s">
        <v>85</v>
      </c>
      <c r="AG5" s="1" t="s">
        <v>86</v>
      </c>
      <c r="AH5" s="1" t="s">
        <v>539</v>
      </c>
      <c r="AI5" s="1" t="s">
        <v>537</v>
      </c>
      <c r="AJ5" s="1" t="s">
        <v>538</v>
      </c>
      <c r="AK5" s="1" t="s">
        <v>92</v>
      </c>
      <c r="AL5" s="1" t="s">
        <v>92</v>
      </c>
      <c r="AM5" s="1" t="s">
        <v>92</v>
      </c>
      <c r="AN5" s="1" t="s">
        <v>92</v>
      </c>
      <c r="AO5" s="1" t="s">
        <v>86</v>
      </c>
      <c r="AP5" s="1" t="s">
        <v>576</v>
      </c>
      <c r="AQ5" s="1" t="s">
        <v>105</v>
      </c>
      <c r="AR5" s="1">
        <v>1</v>
      </c>
      <c r="AS5" s="1">
        <v>1</v>
      </c>
      <c r="AT5" s="1">
        <v>0</v>
      </c>
      <c r="AU5" s="1">
        <v>1</v>
      </c>
      <c r="AV5" s="1">
        <v>0</v>
      </c>
      <c r="AW5" s="1">
        <v>1</v>
      </c>
      <c r="AX5" s="1">
        <v>0</v>
      </c>
      <c r="AY5" s="1">
        <v>1</v>
      </c>
      <c r="AZ5" s="1">
        <v>1</v>
      </c>
      <c r="BA5" s="1">
        <v>1</v>
      </c>
      <c r="BB5" s="1" t="s">
        <v>86</v>
      </c>
      <c r="BC5" s="1" t="s">
        <v>92</v>
      </c>
      <c r="BD5" s="1" t="s">
        <v>86</v>
      </c>
      <c r="BE5" s="1" t="s">
        <v>86</v>
      </c>
      <c r="BF5" s="1" t="s">
        <v>471</v>
      </c>
      <c r="BG5" s="1" t="s">
        <v>594</v>
      </c>
      <c r="BH5" s="1" t="s">
        <v>92</v>
      </c>
      <c r="BI5" s="1" t="s">
        <v>485</v>
      </c>
      <c r="BJ5" s="1" t="s">
        <v>684</v>
      </c>
    </row>
    <row r="6" spans="1:62" ht="85.5" x14ac:dyDescent="0.45">
      <c r="A6" t="s">
        <v>27</v>
      </c>
      <c r="B6" s="1" t="s">
        <v>38</v>
      </c>
      <c r="C6" s="1" t="s">
        <v>254</v>
      </c>
      <c r="D6" s="1" t="s">
        <v>255</v>
      </c>
      <c r="E6" s="1" t="s">
        <v>51</v>
      </c>
      <c r="F6" s="1" t="s">
        <v>66</v>
      </c>
      <c r="G6" s="1" t="s">
        <v>66</v>
      </c>
      <c r="H6" s="1" t="s">
        <v>66</v>
      </c>
      <c r="I6" s="1" t="s">
        <v>66</v>
      </c>
      <c r="J6" s="1" t="s">
        <v>66</v>
      </c>
      <c r="K6" s="1" t="s">
        <v>60</v>
      </c>
      <c r="L6" s="1" t="s">
        <v>355</v>
      </c>
      <c r="M6" s="1" t="s">
        <v>66</v>
      </c>
      <c r="N6" s="1" t="s">
        <v>66</v>
      </c>
      <c r="O6" s="1" t="s">
        <v>66</v>
      </c>
      <c r="P6" s="1" t="s">
        <v>66</v>
      </c>
      <c r="Q6" s="1" t="s">
        <v>66</v>
      </c>
      <c r="R6" s="1" t="s">
        <v>66</v>
      </c>
      <c r="S6" s="1" t="s">
        <v>66</v>
      </c>
      <c r="T6" s="1" t="s">
        <v>66</v>
      </c>
      <c r="U6" s="1" t="s">
        <v>66</v>
      </c>
      <c r="V6" s="1" t="s">
        <v>66</v>
      </c>
      <c r="W6" s="1" t="s">
        <v>66</v>
      </c>
      <c r="X6" s="1" t="s">
        <v>66</v>
      </c>
      <c r="Y6" s="1" t="s">
        <v>66</v>
      </c>
      <c r="Z6" s="1" t="s">
        <v>66</v>
      </c>
      <c r="AA6" s="1" t="s">
        <v>248</v>
      </c>
      <c r="AB6" s="1" t="s">
        <v>76</v>
      </c>
      <c r="AC6" s="1" t="s">
        <v>100</v>
      </c>
      <c r="AD6" s="1" t="s">
        <v>327</v>
      </c>
      <c r="AE6" s="1" t="s">
        <v>295</v>
      </c>
      <c r="AF6" s="1" t="s">
        <v>110</v>
      </c>
      <c r="AG6" s="1" t="s">
        <v>86</v>
      </c>
      <c r="AH6" s="1" t="s">
        <v>104</v>
      </c>
      <c r="AI6" s="1" t="s">
        <v>543</v>
      </c>
      <c r="AJ6" s="1" t="s">
        <v>92</v>
      </c>
      <c r="AK6" s="1" t="s">
        <v>174</v>
      </c>
      <c r="AL6" s="1" t="s">
        <v>548</v>
      </c>
      <c r="AM6" s="1" t="s">
        <v>542</v>
      </c>
      <c r="AN6" s="1" t="s">
        <v>92</v>
      </c>
      <c r="AO6" s="1" t="s">
        <v>86</v>
      </c>
      <c r="AP6" s="1" t="s">
        <v>577</v>
      </c>
      <c r="AQ6" s="1" t="s">
        <v>103</v>
      </c>
      <c r="AR6" s="1">
        <v>0</v>
      </c>
      <c r="AS6" s="1">
        <v>1</v>
      </c>
      <c r="AT6" s="1">
        <v>1</v>
      </c>
      <c r="AU6" s="1">
        <v>1</v>
      </c>
      <c r="AV6" s="1">
        <v>1</v>
      </c>
      <c r="AW6" s="1">
        <v>1</v>
      </c>
      <c r="AX6" s="1">
        <v>0</v>
      </c>
      <c r="AY6" s="1">
        <v>1</v>
      </c>
      <c r="AZ6" s="1">
        <v>1</v>
      </c>
      <c r="BA6" s="1">
        <v>1</v>
      </c>
      <c r="BB6" s="1" t="s">
        <v>92</v>
      </c>
      <c r="BC6" s="1" t="s">
        <v>86</v>
      </c>
      <c r="BD6" s="1" t="s">
        <v>86</v>
      </c>
      <c r="BE6" s="1" t="s">
        <v>86</v>
      </c>
      <c r="BF6" s="1" t="s">
        <v>472</v>
      </c>
      <c r="BG6" s="1" t="s">
        <v>66</v>
      </c>
      <c r="BH6" s="1" t="s">
        <v>86</v>
      </c>
      <c r="BI6" s="1" t="s">
        <v>486</v>
      </c>
      <c r="BJ6" s="1" t="s">
        <v>685</v>
      </c>
    </row>
    <row r="7" spans="1:62" s="2" customFormat="1" ht="71.25" x14ac:dyDescent="0.45">
      <c r="A7" s="2" t="s">
        <v>242</v>
      </c>
      <c r="B7" s="3" t="s">
        <v>38</v>
      </c>
      <c r="C7" s="3" t="s">
        <v>254</v>
      </c>
      <c r="D7" s="1" t="s">
        <v>256</v>
      </c>
      <c r="E7" s="3" t="s">
        <v>51</v>
      </c>
      <c r="F7" s="3" t="s">
        <v>66</v>
      </c>
      <c r="G7" s="3" t="s">
        <v>66</v>
      </c>
      <c r="H7" s="3" t="s">
        <v>66</v>
      </c>
      <c r="I7" s="3" t="s">
        <v>66</v>
      </c>
      <c r="J7" s="3" t="s">
        <v>66</v>
      </c>
      <c r="K7" s="3" t="s">
        <v>60</v>
      </c>
      <c r="L7" s="3" t="s">
        <v>66</v>
      </c>
      <c r="M7" s="3" t="s">
        <v>66</v>
      </c>
      <c r="N7" s="3" t="s">
        <v>66</v>
      </c>
      <c r="O7" s="3" t="s">
        <v>66</v>
      </c>
      <c r="P7" s="3" t="s">
        <v>66</v>
      </c>
      <c r="Q7" s="3" t="s">
        <v>66</v>
      </c>
      <c r="R7" s="3" t="s">
        <v>66</v>
      </c>
      <c r="S7" s="3" t="s">
        <v>66</v>
      </c>
      <c r="T7" s="3" t="s">
        <v>66</v>
      </c>
      <c r="U7" s="3" t="s">
        <v>66</v>
      </c>
      <c r="V7" s="3" t="s">
        <v>66</v>
      </c>
      <c r="W7" s="3" t="s">
        <v>66</v>
      </c>
      <c r="X7" s="3" t="s">
        <v>66</v>
      </c>
      <c r="Y7" s="3" t="s">
        <v>66</v>
      </c>
      <c r="Z7" s="3" t="s">
        <v>66</v>
      </c>
      <c r="AA7" s="1" t="s">
        <v>248</v>
      </c>
      <c r="AB7" s="3" t="s">
        <v>77</v>
      </c>
      <c r="AC7" s="3" t="s">
        <v>100</v>
      </c>
      <c r="AD7" s="3" t="s">
        <v>493</v>
      </c>
      <c r="AE7" s="3" t="s">
        <v>298</v>
      </c>
      <c r="AF7" s="3" t="s">
        <v>466</v>
      </c>
      <c r="AG7" s="3" t="s">
        <v>92</v>
      </c>
      <c r="AH7" s="3" t="s">
        <v>92</v>
      </c>
      <c r="AI7" s="3" t="s">
        <v>92</v>
      </c>
      <c r="AJ7" s="3" t="s">
        <v>92</v>
      </c>
      <c r="AK7" s="3" t="s">
        <v>92</v>
      </c>
      <c r="AL7" s="3" t="s">
        <v>92</v>
      </c>
      <c r="AM7" s="3" t="s">
        <v>92</v>
      </c>
      <c r="AN7" s="3" t="s">
        <v>92</v>
      </c>
      <c r="AO7" s="3" t="s">
        <v>86</v>
      </c>
      <c r="AP7" s="3" t="s">
        <v>577</v>
      </c>
      <c r="AQ7" s="3" t="s">
        <v>239</v>
      </c>
      <c r="AR7" s="3">
        <v>0.5</v>
      </c>
      <c r="AS7" s="3">
        <v>0.5</v>
      </c>
      <c r="AT7" s="3">
        <v>0.5</v>
      </c>
      <c r="AU7" s="3">
        <v>0.5</v>
      </c>
      <c r="AV7" s="3">
        <v>0.5</v>
      </c>
      <c r="AW7" s="3">
        <v>1</v>
      </c>
      <c r="AX7" s="3">
        <v>0.5</v>
      </c>
      <c r="AY7" s="3">
        <v>0.5</v>
      </c>
      <c r="AZ7" s="3">
        <v>1</v>
      </c>
      <c r="BA7" s="3">
        <v>0.5</v>
      </c>
      <c r="BB7" s="3" t="s">
        <v>86</v>
      </c>
      <c r="BC7" s="3" t="s">
        <v>86</v>
      </c>
      <c r="BD7" s="3" t="s">
        <v>86</v>
      </c>
      <c r="BE7" s="3" t="s">
        <v>86</v>
      </c>
      <c r="BF7" s="3" t="s">
        <v>472</v>
      </c>
      <c r="BG7" s="3" t="s">
        <v>66</v>
      </c>
      <c r="BH7" s="3" t="s">
        <v>92</v>
      </c>
      <c r="BI7" s="3" t="s">
        <v>595</v>
      </c>
      <c r="BJ7" s="3" t="s">
        <v>686</v>
      </c>
    </row>
    <row r="8" spans="1:62" s="2" customFormat="1" ht="71.25" x14ac:dyDescent="0.45">
      <c r="A8" s="2" t="s">
        <v>242</v>
      </c>
      <c r="B8" s="3" t="s">
        <v>38</v>
      </c>
      <c r="C8" s="3" t="s">
        <v>254</v>
      </c>
      <c r="D8" s="1" t="s">
        <v>257</v>
      </c>
      <c r="E8" s="3" t="s">
        <v>51</v>
      </c>
      <c r="F8" s="3" t="s">
        <v>66</v>
      </c>
      <c r="G8" s="3" t="s">
        <v>66</v>
      </c>
      <c r="H8" s="3" t="s">
        <v>66</v>
      </c>
      <c r="I8" s="3" t="s">
        <v>66</v>
      </c>
      <c r="J8" s="3" t="s">
        <v>66</v>
      </c>
      <c r="K8" s="3" t="s">
        <v>60</v>
      </c>
      <c r="L8" s="3" t="s">
        <v>66</v>
      </c>
      <c r="M8" s="3" t="s">
        <v>66</v>
      </c>
      <c r="N8" s="3" t="s">
        <v>66</v>
      </c>
      <c r="O8" s="3" t="s">
        <v>66</v>
      </c>
      <c r="P8" s="3" t="s">
        <v>66</v>
      </c>
      <c r="Q8" s="3" t="s">
        <v>66</v>
      </c>
      <c r="R8" s="3" t="s">
        <v>66</v>
      </c>
      <c r="S8" s="3" t="s">
        <v>66</v>
      </c>
      <c r="T8" s="3" t="s">
        <v>66</v>
      </c>
      <c r="U8" s="3" t="s">
        <v>66</v>
      </c>
      <c r="V8" s="3" t="s">
        <v>66</v>
      </c>
      <c r="W8" s="3" t="s">
        <v>66</v>
      </c>
      <c r="X8" s="3" t="s">
        <v>66</v>
      </c>
      <c r="Y8" s="3" t="s">
        <v>66</v>
      </c>
      <c r="Z8" s="3" t="s">
        <v>66</v>
      </c>
      <c r="AA8" s="1" t="s">
        <v>248</v>
      </c>
      <c r="AB8" s="3" t="s">
        <v>77</v>
      </c>
      <c r="AC8" s="3" t="s">
        <v>100</v>
      </c>
      <c r="AD8" s="3" t="s">
        <v>315</v>
      </c>
      <c r="AE8" s="3" t="s">
        <v>299</v>
      </c>
      <c r="AF8" s="3" t="s">
        <v>466</v>
      </c>
      <c r="AG8" s="3" t="s">
        <v>92</v>
      </c>
      <c r="AH8" s="3" t="s">
        <v>92</v>
      </c>
      <c r="AI8" s="3" t="s">
        <v>92</v>
      </c>
      <c r="AJ8" s="3" t="s">
        <v>92</v>
      </c>
      <c r="AK8" s="3" t="s">
        <v>92</v>
      </c>
      <c r="AL8" s="3" t="s">
        <v>92</v>
      </c>
      <c r="AM8" s="3" t="s">
        <v>92</v>
      </c>
      <c r="AN8" s="3" t="s">
        <v>92</v>
      </c>
      <c r="AO8" s="3" t="s">
        <v>86</v>
      </c>
      <c r="AP8" s="3" t="s">
        <v>577</v>
      </c>
      <c r="AQ8" s="3" t="s">
        <v>239</v>
      </c>
      <c r="AR8" s="3">
        <v>0.5</v>
      </c>
      <c r="AS8" s="3">
        <v>0.5</v>
      </c>
      <c r="AT8" s="3">
        <v>0.5</v>
      </c>
      <c r="AU8" s="3">
        <v>0.5</v>
      </c>
      <c r="AV8" s="3">
        <v>0.5</v>
      </c>
      <c r="AW8" s="3">
        <v>1</v>
      </c>
      <c r="AX8" s="3">
        <v>0.5</v>
      </c>
      <c r="AY8" s="3">
        <v>0.5</v>
      </c>
      <c r="AZ8" s="3">
        <v>1</v>
      </c>
      <c r="BA8" s="3">
        <v>0.5</v>
      </c>
      <c r="BB8" s="3" t="s">
        <v>86</v>
      </c>
      <c r="BC8" s="3" t="s">
        <v>86</v>
      </c>
      <c r="BD8" s="3" t="s">
        <v>86</v>
      </c>
      <c r="BE8" s="3" t="s">
        <v>86</v>
      </c>
      <c r="BF8" s="3" t="s">
        <v>472</v>
      </c>
      <c r="BG8" s="3" t="s">
        <v>436</v>
      </c>
      <c r="BH8" s="3" t="s">
        <v>92</v>
      </c>
      <c r="BI8" s="3" t="s">
        <v>101</v>
      </c>
      <c r="BJ8" s="3" t="s">
        <v>686</v>
      </c>
    </row>
    <row r="9" spans="1:62" ht="57" x14ac:dyDescent="0.45">
      <c r="A9" t="s">
        <v>12</v>
      </c>
      <c r="B9" s="1" t="s">
        <v>38</v>
      </c>
      <c r="C9" s="1" t="s">
        <v>254</v>
      </c>
      <c r="D9" s="1" t="s">
        <v>258</v>
      </c>
      <c r="E9" s="1" t="s">
        <v>51</v>
      </c>
      <c r="F9" s="1" t="s">
        <v>66</v>
      </c>
      <c r="G9" s="1" t="s">
        <v>66</v>
      </c>
      <c r="H9" s="1" t="s">
        <v>66</v>
      </c>
      <c r="I9" s="1" t="s">
        <v>66</v>
      </c>
      <c r="J9" s="1" t="s">
        <v>66</v>
      </c>
      <c r="K9" s="1" t="s">
        <v>60</v>
      </c>
      <c r="L9" s="1" t="s">
        <v>66</v>
      </c>
      <c r="M9" s="1" t="s">
        <v>66</v>
      </c>
      <c r="N9" s="1" t="s">
        <v>66</v>
      </c>
      <c r="O9" s="1" t="s">
        <v>66</v>
      </c>
      <c r="P9" s="1" t="s">
        <v>66</v>
      </c>
      <c r="Q9" s="1" t="s">
        <v>66</v>
      </c>
      <c r="R9" s="1" t="s">
        <v>66</v>
      </c>
      <c r="S9" s="1" t="s">
        <v>66</v>
      </c>
      <c r="T9" s="1" t="s">
        <v>66</v>
      </c>
      <c r="U9" s="1" t="s">
        <v>66</v>
      </c>
      <c r="V9" s="1" t="s">
        <v>66</v>
      </c>
      <c r="W9" s="1" t="s">
        <v>66</v>
      </c>
      <c r="X9" s="1" t="s">
        <v>66</v>
      </c>
      <c r="Y9" s="1" t="s">
        <v>66</v>
      </c>
      <c r="Z9" s="1" t="s">
        <v>66</v>
      </c>
      <c r="AA9" s="1" t="s">
        <v>248</v>
      </c>
      <c r="AB9" s="1" t="s">
        <v>77</v>
      </c>
      <c r="AC9" s="1" t="s">
        <v>100</v>
      </c>
      <c r="AD9" s="1" t="s">
        <v>493</v>
      </c>
      <c r="AE9" s="1" t="s">
        <v>300</v>
      </c>
      <c r="AF9" s="1" t="s">
        <v>466</v>
      </c>
      <c r="AG9" s="1" t="s">
        <v>86</v>
      </c>
      <c r="AH9" s="1" t="s">
        <v>106</v>
      </c>
      <c r="AI9" s="1" t="s">
        <v>92</v>
      </c>
      <c r="AJ9" s="1" t="s">
        <v>92</v>
      </c>
      <c r="AK9" s="1" t="s">
        <v>92</v>
      </c>
      <c r="AL9" s="1" t="s">
        <v>540</v>
      </c>
      <c r="AM9" s="1" t="s">
        <v>92</v>
      </c>
      <c r="AN9" s="1" t="s">
        <v>92</v>
      </c>
      <c r="AO9" s="1" t="s">
        <v>86</v>
      </c>
      <c r="AP9" s="1" t="s">
        <v>579</v>
      </c>
      <c r="AQ9" s="1" t="s">
        <v>107</v>
      </c>
      <c r="AR9" s="1">
        <v>1</v>
      </c>
      <c r="AS9" s="1">
        <v>0</v>
      </c>
      <c r="AT9" s="1">
        <v>1</v>
      </c>
      <c r="AU9" s="1">
        <v>1</v>
      </c>
      <c r="AV9" s="1">
        <v>1</v>
      </c>
      <c r="AW9" s="1">
        <v>1</v>
      </c>
      <c r="AX9" s="1">
        <v>0</v>
      </c>
      <c r="AY9" s="1">
        <v>1</v>
      </c>
      <c r="AZ9" s="1">
        <v>1</v>
      </c>
      <c r="BA9" s="1">
        <v>1</v>
      </c>
      <c r="BB9" s="1" t="s">
        <v>86</v>
      </c>
      <c r="BC9" s="1" t="s">
        <v>92</v>
      </c>
      <c r="BD9" s="1" t="s">
        <v>86</v>
      </c>
      <c r="BE9" s="1" t="s">
        <v>86</v>
      </c>
      <c r="BF9" s="1" t="s">
        <v>473</v>
      </c>
      <c r="BG9" s="1" t="s">
        <v>66</v>
      </c>
      <c r="BH9" s="1" t="s">
        <v>92</v>
      </c>
      <c r="BI9" s="1" t="s">
        <v>487</v>
      </c>
      <c r="BJ9" s="1" t="s">
        <v>687</v>
      </c>
    </row>
    <row r="10" spans="1:62" ht="28.5" x14ac:dyDescent="0.45">
      <c r="A10" t="s">
        <v>13</v>
      </c>
      <c r="B10" s="1" t="s">
        <v>38</v>
      </c>
      <c r="C10" s="1" t="s">
        <v>254</v>
      </c>
      <c r="D10" s="1" t="s">
        <v>259</v>
      </c>
      <c r="E10" s="1" t="s">
        <v>51</v>
      </c>
      <c r="F10" s="1" t="s">
        <v>66</v>
      </c>
      <c r="G10" s="1" t="s">
        <v>66</v>
      </c>
      <c r="H10" s="1" t="s">
        <v>66</v>
      </c>
      <c r="I10" s="1" t="s">
        <v>66</v>
      </c>
      <c r="J10" s="1" t="s">
        <v>66</v>
      </c>
      <c r="K10" s="1" t="s">
        <v>60</v>
      </c>
      <c r="L10" s="1" t="s">
        <v>66</v>
      </c>
      <c r="M10" s="1" t="s">
        <v>66</v>
      </c>
      <c r="N10" s="1" t="s">
        <v>66</v>
      </c>
      <c r="O10" s="1" t="s">
        <v>66</v>
      </c>
      <c r="P10" s="1" t="s">
        <v>66</v>
      </c>
      <c r="Q10" s="1" t="s">
        <v>66</v>
      </c>
      <c r="R10" s="1" t="s">
        <v>66</v>
      </c>
      <c r="S10" s="1" t="s">
        <v>66</v>
      </c>
      <c r="T10" s="1" t="s">
        <v>66</v>
      </c>
      <c r="U10" s="1" t="s">
        <v>66</v>
      </c>
      <c r="V10" s="1" t="s">
        <v>66</v>
      </c>
      <c r="W10" s="1" t="s">
        <v>66</v>
      </c>
      <c r="X10" s="1" t="s">
        <v>66</v>
      </c>
      <c r="Y10" s="1" t="s">
        <v>66</v>
      </c>
      <c r="Z10" s="1" t="s">
        <v>66</v>
      </c>
      <c r="AA10" s="1" t="s">
        <v>248</v>
      </c>
      <c r="AB10" s="1" t="s">
        <v>78</v>
      </c>
      <c r="AC10" s="1" t="s">
        <v>100</v>
      </c>
      <c r="AD10" s="1" t="s">
        <v>81</v>
      </c>
      <c r="AE10" s="1" t="s">
        <v>301</v>
      </c>
      <c r="AF10" s="1" t="s">
        <v>466</v>
      </c>
      <c r="AG10" s="1" t="s">
        <v>92</v>
      </c>
      <c r="AH10" s="1" t="s">
        <v>92</v>
      </c>
      <c r="AI10" s="1" t="s">
        <v>92</v>
      </c>
      <c r="AJ10" s="1" t="s">
        <v>92</v>
      </c>
      <c r="AK10" s="1" t="s">
        <v>92</v>
      </c>
      <c r="AL10" s="1" t="s">
        <v>92</v>
      </c>
      <c r="AM10" s="1" t="s">
        <v>92</v>
      </c>
      <c r="AN10" s="1" t="s">
        <v>92</v>
      </c>
      <c r="AO10" s="1" t="s">
        <v>86</v>
      </c>
      <c r="AP10" s="1" t="s">
        <v>580</v>
      </c>
      <c r="AQ10" s="1" t="s">
        <v>108</v>
      </c>
      <c r="AR10" s="1">
        <v>1</v>
      </c>
      <c r="AS10" s="1">
        <v>1</v>
      </c>
      <c r="AT10" s="1">
        <v>1</v>
      </c>
      <c r="AU10" s="1">
        <v>1</v>
      </c>
      <c r="AV10" s="1">
        <v>1</v>
      </c>
      <c r="AW10" s="1">
        <v>1</v>
      </c>
      <c r="AX10" s="1">
        <v>1</v>
      </c>
      <c r="AY10" s="1">
        <v>1</v>
      </c>
      <c r="AZ10" s="1">
        <v>1</v>
      </c>
      <c r="BA10" s="1">
        <v>1</v>
      </c>
      <c r="BB10" s="1" t="s">
        <v>87</v>
      </c>
      <c r="BC10" s="1" t="s">
        <v>92</v>
      </c>
      <c r="BD10" s="1" t="s">
        <v>86</v>
      </c>
      <c r="BE10" s="1" t="s">
        <v>86</v>
      </c>
      <c r="BF10" s="1" t="s">
        <v>474</v>
      </c>
      <c r="BG10" s="1" t="s">
        <v>66</v>
      </c>
      <c r="BH10" s="1" t="s">
        <v>92</v>
      </c>
      <c r="BI10" s="1" t="s">
        <v>488</v>
      </c>
      <c r="BJ10" s="1" t="s">
        <v>688</v>
      </c>
    </row>
    <row r="11" spans="1:62" ht="204.75" x14ac:dyDescent="0.45">
      <c r="A11" t="s">
        <v>764</v>
      </c>
      <c r="B11" s="1" t="s">
        <v>38</v>
      </c>
      <c r="C11" s="1" t="s">
        <v>261</v>
      </c>
      <c r="D11" s="1" t="s">
        <v>253</v>
      </c>
      <c r="E11" s="1" t="s">
        <v>51</v>
      </c>
      <c r="F11" s="1" t="s">
        <v>413</v>
      </c>
      <c r="G11" s="1" t="s">
        <v>410</v>
      </c>
      <c r="H11" s="1" t="s">
        <v>177</v>
      </c>
      <c r="I11" s="1" t="s">
        <v>380</v>
      </c>
      <c r="J11" s="1" t="s">
        <v>86</v>
      </c>
      <c r="K11" s="1" t="s">
        <v>60</v>
      </c>
      <c r="L11" s="1" t="s">
        <v>86</v>
      </c>
      <c r="M11" s="1" t="s">
        <v>765</v>
      </c>
      <c r="N11" s="1" t="s">
        <v>66</v>
      </c>
      <c r="O11" s="1" t="s">
        <v>66</v>
      </c>
      <c r="P11" s="1" t="s">
        <v>66</v>
      </c>
      <c r="Q11" s="1" t="s">
        <v>66</v>
      </c>
      <c r="R11" s="1" t="s">
        <v>66</v>
      </c>
      <c r="S11" s="1" t="s">
        <v>66</v>
      </c>
      <c r="T11" s="1" t="s">
        <v>66</v>
      </c>
      <c r="U11" s="1" t="s">
        <v>66</v>
      </c>
      <c r="V11" s="1" t="s">
        <v>66</v>
      </c>
      <c r="W11" s="1" t="s">
        <v>66</v>
      </c>
      <c r="X11" s="1" t="s">
        <v>66</v>
      </c>
      <c r="Y11" s="1" t="s">
        <v>66</v>
      </c>
      <c r="Z11" s="1" t="s">
        <v>109</v>
      </c>
      <c r="AA11" s="1" t="s">
        <v>248</v>
      </c>
      <c r="AB11" s="1" t="s">
        <v>78</v>
      </c>
      <c r="AC11" s="1" t="s">
        <v>100</v>
      </c>
      <c r="AD11" s="1" t="s">
        <v>297</v>
      </c>
      <c r="AE11" s="1" t="s">
        <v>302</v>
      </c>
      <c r="AF11" s="1" t="s">
        <v>110</v>
      </c>
      <c r="AG11" s="1" t="s">
        <v>86</v>
      </c>
      <c r="AH11" s="1" t="s">
        <v>557</v>
      </c>
      <c r="AI11" s="1" t="s">
        <v>777</v>
      </c>
      <c r="AJ11" s="1" t="s">
        <v>92</v>
      </c>
      <c r="AK11" s="1" t="s">
        <v>778</v>
      </c>
      <c r="AL11" s="1" t="s">
        <v>584</v>
      </c>
      <c r="AM11" s="1" t="s">
        <v>556</v>
      </c>
      <c r="AN11" s="1" t="s">
        <v>554</v>
      </c>
      <c r="AO11" s="1" t="s">
        <v>86</v>
      </c>
      <c r="AP11" s="1" t="s">
        <v>578</v>
      </c>
      <c r="AQ11" s="1" t="s">
        <v>766</v>
      </c>
      <c r="AR11" s="1">
        <v>1</v>
      </c>
      <c r="AS11" s="1">
        <v>1</v>
      </c>
      <c r="AT11" s="1">
        <v>1</v>
      </c>
      <c r="AU11" s="1">
        <v>1</v>
      </c>
      <c r="AV11" s="1">
        <v>1</v>
      </c>
      <c r="AW11" s="1">
        <v>1</v>
      </c>
      <c r="AX11" s="1">
        <v>1</v>
      </c>
      <c r="AY11" s="1">
        <v>1</v>
      </c>
      <c r="AZ11" s="1">
        <v>1</v>
      </c>
      <c r="BA11" s="1">
        <v>1</v>
      </c>
      <c r="BB11" s="1" t="s">
        <v>86</v>
      </c>
      <c r="BC11" s="1" t="s">
        <v>92</v>
      </c>
      <c r="BD11" s="1" t="s">
        <v>86</v>
      </c>
      <c r="BE11" s="1" t="s">
        <v>86</v>
      </c>
      <c r="BF11" s="1" t="s">
        <v>767</v>
      </c>
      <c r="BG11" s="1" t="s">
        <v>402</v>
      </c>
      <c r="BH11" s="1" t="s">
        <v>86</v>
      </c>
      <c r="BI11" s="1" t="s">
        <v>768</v>
      </c>
      <c r="BJ11" s="47" t="s">
        <v>769</v>
      </c>
    </row>
    <row r="12" spans="1:62" ht="126" x14ac:dyDescent="0.55000000000000004">
      <c r="A12" t="s">
        <v>770</v>
      </c>
      <c r="B12" s="1" t="s">
        <v>38</v>
      </c>
      <c r="C12" s="1" t="s">
        <v>261</v>
      </c>
      <c r="D12" s="1" t="s">
        <v>255</v>
      </c>
      <c r="E12" s="1" t="s">
        <v>51</v>
      </c>
      <c r="F12" s="1" t="s">
        <v>66</v>
      </c>
      <c r="G12" s="1" t="s">
        <v>66</v>
      </c>
      <c r="H12" s="1" t="s">
        <v>66</v>
      </c>
      <c r="I12" s="1" t="s">
        <v>66</v>
      </c>
      <c r="J12" s="1" t="s">
        <v>66</v>
      </c>
      <c r="K12" s="1" t="s">
        <v>60</v>
      </c>
      <c r="L12" s="1" t="s">
        <v>66</v>
      </c>
      <c r="M12" s="1" t="s">
        <v>771</v>
      </c>
      <c r="N12" s="1">
        <v>2</v>
      </c>
      <c r="O12" s="1">
        <v>0</v>
      </c>
      <c r="P12" s="1">
        <v>0</v>
      </c>
      <c r="Q12" s="1" t="s">
        <v>92</v>
      </c>
      <c r="R12" s="1">
        <v>1</v>
      </c>
      <c r="S12" s="1" t="s">
        <v>772</v>
      </c>
      <c r="T12" s="1">
        <v>1</v>
      </c>
      <c r="U12" s="1" t="s">
        <v>773</v>
      </c>
      <c r="V12" s="1" t="s">
        <v>92</v>
      </c>
      <c r="W12" s="1" t="s">
        <v>86</v>
      </c>
      <c r="X12" s="1" t="s">
        <v>92</v>
      </c>
      <c r="Y12" s="1">
        <v>5</v>
      </c>
      <c r="Z12" s="1" t="s">
        <v>109</v>
      </c>
      <c r="AA12" s="1" t="s">
        <v>248</v>
      </c>
      <c r="AB12" s="1" t="s">
        <v>77</v>
      </c>
      <c r="AC12" s="1" t="s">
        <v>100</v>
      </c>
      <c r="AD12" s="1" t="s">
        <v>493</v>
      </c>
      <c r="AE12" s="1" t="s">
        <v>774</v>
      </c>
      <c r="AF12" s="1" t="s">
        <v>466</v>
      </c>
      <c r="AG12" s="1" t="s">
        <v>92</v>
      </c>
      <c r="AH12" s="1" t="s">
        <v>92</v>
      </c>
      <c r="AI12" s="1" t="s">
        <v>92</v>
      </c>
      <c r="AJ12" s="1" t="s">
        <v>92</v>
      </c>
      <c r="AK12" s="1" t="s">
        <v>92</v>
      </c>
      <c r="AL12" s="1" t="s">
        <v>92</v>
      </c>
      <c r="AM12" s="1" t="s">
        <v>92</v>
      </c>
      <c r="AN12" s="1" t="s">
        <v>92</v>
      </c>
      <c r="AO12" s="1" t="s">
        <v>86</v>
      </c>
      <c r="AP12" s="1" t="s">
        <v>582</v>
      </c>
      <c r="AQ12" s="1" t="s">
        <v>779</v>
      </c>
      <c r="AR12" s="1">
        <v>1</v>
      </c>
      <c r="AS12" s="1">
        <v>1</v>
      </c>
      <c r="AT12" s="1">
        <v>1</v>
      </c>
      <c r="AU12" s="1">
        <v>1</v>
      </c>
      <c r="AV12" s="1">
        <v>1</v>
      </c>
      <c r="AW12" s="1">
        <v>0</v>
      </c>
      <c r="AX12" s="1">
        <v>1</v>
      </c>
      <c r="AY12" s="1">
        <v>1</v>
      </c>
      <c r="AZ12" s="1">
        <v>1</v>
      </c>
      <c r="BA12" s="1">
        <v>1</v>
      </c>
      <c r="BB12" s="1" t="s">
        <v>86</v>
      </c>
      <c r="BC12" s="1" t="s">
        <v>92</v>
      </c>
      <c r="BD12" s="1" t="s">
        <v>86</v>
      </c>
      <c r="BE12" s="1" t="s">
        <v>86</v>
      </c>
      <c r="BF12" s="1" t="s">
        <v>756</v>
      </c>
      <c r="BG12" s="1" t="s">
        <v>66</v>
      </c>
      <c r="BH12" s="1" t="s">
        <v>86</v>
      </c>
      <c r="BI12" s="1" t="s">
        <v>775</v>
      </c>
      <c r="BJ12" s="48" t="s">
        <v>776</v>
      </c>
    </row>
    <row r="13" spans="1:62" ht="220.5" x14ac:dyDescent="0.45">
      <c r="A13" t="s">
        <v>753</v>
      </c>
      <c r="B13" s="1" t="s">
        <v>38</v>
      </c>
      <c r="C13" s="1" t="s">
        <v>261</v>
      </c>
      <c r="D13" s="1" t="s">
        <v>256</v>
      </c>
      <c r="E13" s="1" t="s">
        <v>51</v>
      </c>
      <c r="F13" s="1" t="s">
        <v>66</v>
      </c>
      <c r="G13" s="1" t="s">
        <v>66</v>
      </c>
      <c r="H13" s="1" t="s">
        <v>66</v>
      </c>
      <c r="I13" s="1" t="s">
        <v>66</v>
      </c>
      <c r="J13" s="1" t="s">
        <v>66</v>
      </c>
      <c r="K13" s="1" t="s">
        <v>60</v>
      </c>
      <c r="L13" s="1" t="s">
        <v>66</v>
      </c>
      <c r="M13" s="1" t="s">
        <v>66</v>
      </c>
      <c r="N13" s="1" t="s">
        <v>66</v>
      </c>
      <c r="O13" s="1" t="s">
        <v>66</v>
      </c>
      <c r="P13" s="1" t="s">
        <v>66</v>
      </c>
      <c r="Q13" s="1" t="s">
        <v>66</v>
      </c>
      <c r="R13" s="1" t="s">
        <v>66</v>
      </c>
      <c r="S13" s="1" t="s">
        <v>66</v>
      </c>
      <c r="T13" s="1" t="s">
        <v>66</v>
      </c>
      <c r="U13" s="1" t="s">
        <v>66</v>
      </c>
      <c r="V13" s="1" t="s">
        <v>66</v>
      </c>
      <c r="W13" s="1" t="s">
        <v>66</v>
      </c>
      <c r="X13" s="1" t="s">
        <v>66</v>
      </c>
      <c r="Y13" s="1" t="s">
        <v>66</v>
      </c>
      <c r="Z13" s="1" t="s">
        <v>109</v>
      </c>
      <c r="AA13" s="1" t="s">
        <v>248</v>
      </c>
      <c r="AB13" s="1" t="s">
        <v>77</v>
      </c>
      <c r="AC13" s="1" t="s">
        <v>100</v>
      </c>
      <c r="AD13" s="1" t="s">
        <v>315</v>
      </c>
      <c r="AE13" s="1" t="s">
        <v>304</v>
      </c>
      <c r="AF13" s="1" t="s">
        <v>466</v>
      </c>
      <c r="AG13" s="1" t="s">
        <v>86</v>
      </c>
      <c r="AH13" s="1" t="s">
        <v>754</v>
      </c>
      <c r="AI13" s="1" t="s">
        <v>92</v>
      </c>
      <c r="AJ13" s="1" t="s">
        <v>92</v>
      </c>
      <c r="AK13" s="1" t="s">
        <v>92</v>
      </c>
      <c r="AL13" s="1" t="s">
        <v>583</v>
      </c>
      <c r="AM13" s="1" t="s">
        <v>536</v>
      </c>
      <c r="AN13" s="1" t="s">
        <v>92</v>
      </c>
      <c r="AO13" s="1" t="s">
        <v>86</v>
      </c>
      <c r="AP13" s="1" t="s">
        <v>579</v>
      </c>
      <c r="AQ13" s="1" t="s">
        <v>755</v>
      </c>
      <c r="AR13" s="1">
        <v>1</v>
      </c>
      <c r="AS13" s="1">
        <v>1</v>
      </c>
      <c r="AT13" s="1">
        <v>1</v>
      </c>
      <c r="AU13" s="1">
        <v>1</v>
      </c>
      <c r="AV13" s="1">
        <v>1</v>
      </c>
      <c r="AW13" s="1">
        <v>1</v>
      </c>
      <c r="AX13" s="1">
        <v>1</v>
      </c>
      <c r="AY13" s="1">
        <v>1</v>
      </c>
      <c r="AZ13" s="1">
        <v>1</v>
      </c>
      <c r="BA13" s="1">
        <v>1</v>
      </c>
      <c r="BB13" s="1" t="s">
        <v>86</v>
      </c>
      <c r="BC13" s="1" t="s">
        <v>92</v>
      </c>
      <c r="BD13" s="1" t="s">
        <v>86</v>
      </c>
      <c r="BE13" s="1" t="s">
        <v>86</v>
      </c>
      <c r="BF13" s="1" t="s">
        <v>756</v>
      </c>
      <c r="BG13" s="1" t="s">
        <v>66</v>
      </c>
      <c r="BH13" s="1" t="s">
        <v>86</v>
      </c>
      <c r="BI13" s="1" t="s">
        <v>757</v>
      </c>
      <c r="BJ13" s="47" t="s">
        <v>758</v>
      </c>
    </row>
    <row r="14" spans="1:62" ht="220.5" x14ac:dyDescent="0.45">
      <c r="A14" t="s">
        <v>759</v>
      </c>
      <c r="B14" s="1" t="s">
        <v>38</v>
      </c>
      <c r="C14" s="1" t="s">
        <v>261</v>
      </c>
      <c r="D14" s="1" t="s">
        <v>257</v>
      </c>
      <c r="E14" s="1" t="s">
        <v>51</v>
      </c>
      <c r="F14" s="1" t="s">
        <v>66</v>
      </c>
      <c r="G14" s="1" t="s">
        <v>66</v>
      </c>
      <c r="H14" s="1" t="s">
        <v>66</v>
      </c>
      <c r="I14" s="1" t="s">
        <v>66</v>
      </c>
      <c r="J14" s="1" t="s">
        <v>66</v>
      </c>
      <c r="K14" s="1" t="s">
        <v>60</v>
      </c>
      <c r="L14" s="1" t="s">
        <v>66</v>
      </c>
      <c r="M14" s="1" t="s">
        <v>66</v>
      </c>
      <c r="N14" s="1" t="s">
        <v>66</v>
      </c>
      <c r="O14" s="1" t="s">
        <v>66</v>
      </c>
      <c r="P14" s="1" t="s">
        <v>66</v>
      </c>
      <c r="Q14" s="1" t="s">
        <v>66</v>
      </c>
      <c r="R14" s="1" t="s">
        <v>66</v>
      </c>
      <c r="S14" s="1" t="s">
        <v>66</v>
      </c>
      <c r="T14" s="1" t="s">
        <v>66</v>
      </c>
      <c r="U14" s="1" t="s">
        <v>66</v>
      </c>
      <c r="V14" s="1" t="s">
        <v>66</v>
      </c>
      <c r="W14" s="1" t="s">
        <v>66</v>
      </c>
      <c r="X14" s="1" t="s">
        <v>66</v>
      </c>
      <c r="Y14" s="1" t="s">
        <v>66</v>
      </c>
      <c r="Z14" s="1" t="s">
        <v>109</v>
      </c>
      <c r="AA14" s="1" t="s">
        <v>248</v>
      </c>
      <c r="AB14" s="1" t="s">
        <v>77</v>
      </c>
      <c r="AC14" s="1" t="s">
        <v>100</v>
      </c>
      <c r="AD14" s="1" t="s">
        <v>315</v>
      </c>
      <c r="AE14" s="1" t="s">
        <v>314</v>
      </c>
      <c r="AF14" s="1" t="s">
        <v>466</v>
      </c>
      <c r="AG14" s="1" t="s">
        <v>92</v>
      </c>
      <c r="AH14" s="1" t="s">
        <v>92</v>
      </c>
      <c r="AI14" s="1" t="s">
        <v>92</v>
      </c>
      <c r="AJ14" s="1" t="s">
        <v>92</v>
      </c>
      <c r="AK14" s="1" t="s">
        <v>92</v>
      </c>
      <c r="AL14" s="1" t="s">
        <v>92</v>
      </c>
      <c r="AM14" s="1" t="s">
        <v>92</v>
      </c>
      <c r="AN14" s="1" t="s">
        <v>92</v>
      </c>
      <c r="AO14" s="1" t="s">
        <v>86</v>
      </c>
      <c r="AP14" s="1" t="s">
        <v>579</v>
      </c>
      <c r="AQ14" s="1" t="s">
        <v>755</v>
      </c>
      <c r="AR14" s="1">
        <v>1</v>
      </c>
      <c r="AS14" s="1">
        <v>1</v>
      </c>
      <c r="AT14" s="1">
        <v>1</v>
      </c>
      <c r="AU14" s="1">
        <v>1</v>
      </c>
      <c r="AV14" s="1">
        <v>1</v>
      </c>
      <c r="AW14" s="1">
        <v>1</v>
      </c>
      <c r="AX14" s="1">
        <v>1</v>
      </c>
      <c r="AY14" s="1">
        <v>1</v>
      </c>
      <c r="AZ14" s="1">
        <v>1</v>
      </c>
      <c r="BA14" s="1">
        <v>1</v>
      </c>
      <c r="BB14" s="1" t="s">
        <v>86</v>
      </c>
      <c r="BC14" s="1" t="s">
        <v>92</v>
      </c>
      <c r="BD14" s="1" t="s">
        <v>86</v>
      </c>
      <c r="BE14" s="1" t="s">
        <v>86</v>
      </c>
      <c r="BF14" s="1" t="s">
        <v>756</v>
      </c>
      <c r="BG14" s="1" t="s">
        <v>66</v>
      </c>
      <c r="BH14" s="1" t="s">
        <v>86</v>
      </c>
      <c r="BI14" s="1" t="s">
        <v>760</v>
      </c>
      <c r="BJ14" s="47" t="s">
        <v>758</v>
      </c>
    </row>
    <row r="15" spans="1:62" ht="141.75" x14ac:dyDescent="0.55000000000000004">
      <c r="A15" t="s">
        <v>761</v>
      </c>
      <c r="B15" s="1" t="s">
        <v>38</v>
      </c>
      <c r="C15" s="1" t="s">
        <v>261</v>
      </c>
      <c r="D15" s="1" t="s">
        <v>762</v>
      </c>
      <c r="E15" s="1" t="s">
        <v>51</v>
      </c>
      <c r="F15" s="1" t="s">
        <v>66</v>
      </c>
      <c r="G15" s="1" t="s">
        <v>66</v>
      </c>
      <c r="H15" s="1" t="s">
        <v>66</v>
      </c>
      <c r="I15" s="1" t="s">
        <v>66</v>
      </c>
      <c r="J15" s="1" t="s">
        <v>66</v>
      </c>
      <c r="K15" s="1" t="s">
        <v>60</v>
      </c>
      <c r="L15" s="1" t="s">
        <v>66</v>
      </c>
      <c r="M15" s="1" t="s">
        <v>66</v>
      </c>
      <c r="N15" s="1" t="s">
        <v>66</v>
      </c>
      <c r="O15" s="1" t="s">
        <v>66</v>
      </c>
      <c r="P15" s="1" t="s">
        <v>66</v>
      </c>
      <c r="Q15" s="1" t="s">
        <v>66</v>
      </c>
      <c r="R15" s="1" t="s">
        <v>66</v>
      </c>
      <c r="S15" s="1" t="s">
        <v>66</v>
      </c>
      <c r="T15" s="1" t="s">
        <v>66</v>
      </c>
      <c r="U15" s="1" t="s">
        <v>66</v>
      </c>
      <c r="V15" s="1" t="s">
        <v>66</v>
      </c>
      <c r="W15" s="1" t="s">
        <v>66</v>
      </c>
      <c r="X15" s="1" t="s">
        <v>66</v>
      </c>
      <c r="Y15" s="1" t="s">
        <v>66</v>
      </c>
      <c r="Z15" s="1" t="s">
        <v>109</v>
      </c>
      <c r="AA15" s="1" t="s">
        <v>248</v>
      </c>
      <c r="AB15" s="1" t="s">
        <v>77</v>
      </c>
      <c r="AC15" s="1" t="s">
        <v>100</v>
      </c>
      <c r="AD15" s="1" t="s">
        <v>81</v>
      </c>
      <c r="AE15" s="1" t="s">
        <v>296</v>
      </c>
      <c r="AF15" s="1" t="s">
        <v>466</v>
      </c>
      <c r="AG15" s="1" t="s">
        <v>92</v>
      </c>
      <c r="AH15" s="1" t="s">
        <v>92</v>
      </c>
      <c r="AI15" s="1" t="s">
        <v>92</v>
      </c>
      <c r="AJ15" s="1" t="s">
        <v>92</v>
      </c>
      <c r="AK15" s="1" t="s">
        <v>92</v>
      </c>
      <c r="AL15" s="1" t="s">
        <v>92</v>
      </c>
      <c r="AM15" s="1" t="s">
        <v>92</v>
      </c>
      <c r="AN15" s="1" t="s">
        <v>92</v>
      </c>
      <c r="AO15" s="1" t="s">
        <v>92</v>
      </c>
      <c r="AP15" s="1" t="s">
        <v>92</v>
      </c>
      <c r="AQ15" s="1" t="s">
        <v>755</v>
      </c>
      <c r="AR15" s="1">
        <v>1</v>
      </c>
      <c r="AS15" s="1">
        <v>1</v>
      </c>
      <c r="AT15" s="1">
        <v>1</v>
      </c>
      <c r="AU15" s="1">
        <v>1</v>
      </c>
      <c r="AV15" s="1">
        <v>1</v>
      </c>
      <c r="AW15" s="1">
        <v>1</v>
      </c>
      <c r="AX15" s="1">
        <v>1</v>
      </c>
      <c r="AY15" s="1">
        <v>1</v>
      </c>
      <c r="AZ15" s="1">
        <v>1</v>
      </c>
      <c r="BA15" s="1">
        <v>1</v>
      </c>
      <c r="BB15" s="1" t="s">
        <v>86</v>
      </c>
      <c r="BC15" s="1" t="s">
        <v>92</v>
      </c>
      <c r="BD15" s="1" t="s">
        <v>86</v>
      </c>
      <c r="BE15" s="1" t="s">
        <v>86</v>
      </c>
      <c r="BF15" s="1" t="s">
        <v>756</v>
      </c>
      <c r="BG15" s="1" t="s">
        <v>66</v>
      </c>
      <c r="BH15" s="1" t="s">
        <v>86</v>
      </c>
      <c r="BI15" s="1" t="s">
        <v>760</v>
      </c>
      <c r="BJ15" s="48" t="s">
        <v>763</v>
      </c>
    </row>
    <row r="16" spans="1:62" ht="57" x14ac:dyDescent="0.45">
      <c r="A16" t="s">
        <v>14</v>
      </c>
      <c r="B16" s="1" t="s">
        <v>38</v>
      </c>
      <c r="C16" s="1" t="s">
        <v>30</v>
      </c>
      <c r="D16" s="1" t="s">
        <v>262</v>
      </c>
      <c r="E16" s="1" t="s">
        <v>52</v>
      </c>
      <c r="F16" s="1" t="s">
        <v>414</v>
      </c>
      <c r="G16" s="1" t="s">
        <v>95</v>
      </c>
      <c r="H16" s="1" t="s">
        <v>58</v>
      </c>
      <c r="I16" s="1" t="s">
        <v>380</v>
      </c>
      <c r="J16" s="1" t="s">
        <v>86</v>
      </c>
      <c r="K16" s="1" t="s">
        <v>59</v>
      </c>
      <c r="L16" s="1" t="s">
        <v>86</v>
      </c>
      <c r="M16" s="1" t="s">
        <v>68</v>
      </c>
      <c r="N16" s="1">
        <v>3</v>
      </c>
      <c r="O16" s="1">
        <v>0</v>
      </c>
      <c r="P16" s="1">
        <v>0</v>
      </c>
      <c r="Q16" s="1">
        <v>3</v>
      </c>
      <c r="R16" s="1">
        <v>2</v>
      </c>
      <c r="S16" s="1" t="s">
        <v>358</v>
      </c>
      <c r="T16" s="1">
        <v>0</v>
      </c>
      <c r="U16" s="1" t="s">
        <v>92</v>
      </c>
      <c r="V16" s="1" t="s">
        <v>92</v>
      </c>
      <c r="W16" s="1" t="s">
        <v>92</v>
      </c>
      <c r="X16" s="1" t="s">
        <v>92</v>
      </c>
      <c r="Y16" s="1">
        <v>8</v>
      </c>
      <c r="Z16" s="1" t="s">
        <v>64</v>
      </c>
      <c r="AA16" s="1" t="s">
        <v>248</v>
      </c>
      <c r="AB16" s="1" t="s">
        <v>79</v>
      </c>
      <c r="AC16" s="1" t="s">
        <v>93</v>
      </c>
      <c r="AD16" s="1" t="s">
        <v>82</v>
      </c>
      <c r="AE16" s="1" t="s">
        <v>92</v>
      </c>
      <c r="AF16" s="1" t="s">
        <v>85</v>
      </c>
      <c r="AG16" s="1" t="s">
        <v>92</v>
      </c>
      <c r="AH16" s="1" t="s">
        <v>92</v>
      </c>
      <c r="AI16" s="1" t="s">
        <v>92</v>
      </c>
      <c r="AJ16" s="1" t="s">
        <v>92</v>
      </c>
      <c r="AK16" s="1" t="s">
        <v>92</v>
      </c>
      <c r="AL16" s="1" t="s">
        <v>92</v>
      </c>
      <c r="AM16" s="1" t="s">
        <v>92</v>
      </c>
      <c r="AN16" s="1" t="s">
        <v>92</v>
      </c>
      <c r="AO16" s="1" t="s">
        <v>92</v>
      </c>
      <c r="AP16" s="1" t="s">
        <v>92</v>
      </c>
      <c r="AQ16" s="1" t="s">
        <v>444</v>
      </c>
      <c r="AR16" s="1">
        <v>1</v>
      </c>
      <c r="AS16" s="1">
        <v>1</v>
      </c>
      <c r="AT16" s="1">
        <v>1</v>
      </c>
      <c r="AU16" s="1">
        <v>1</v>
      </c>
      <c r="AV16" s="1">
        <v>1</v>
      </c>
      <c r="AW16" s="1">
        <v>0</v>
      </c>
      <c r="AX16" s="1">
        <v>1</v>
      </c>
      <c r="AY16" s="1">
        <v>1</v>
      </c>
      <c r="AZ16" s="1">
        <v>0</v>
      </c>
      <c r="BA16" s="1">
        <v>1</v>
      </c>
      <c r="BB16" s="1" t="s">
        <v>86</v>
      </c>
      <c r="BC16" s="1" t="s">
        <v>92</v>
      </c>
      <c r="BD16" s="1" t="s">
        <v>92</v>
      </c>
      <c r="BE16" s="1" t="s">
        <v>92</v>
      </c>
      <c r="BF16" s="1" t="s">
        <v>463</v>
      </c>
      <c r="BG16" s="1" t="s">
        <v>112</v>
      </c>
      <c r="BH16" s="1" t="s">
        <v>92</v>
      </c>
      <c r="BI16" s="1" t="s">
        <v>448</v>
      </c>
      <c r="BJ16" s="1" t="s">
        <v>689</v>
      </c>
    </row>
    <row r="17" spans="1:62" ht="99.75" x14ac:dyDescent="0.45">
      <c r="A17" t="s">
        <v>15</v>
      </c>
      <c r="B17" s="1" t="s">
        <v>38</v>
      </c>
      <c r="C17" s="1" t="s">
        <v>31</v>
      </c>
      <c r="D17" s="1" t="s">
        <v>262</v>
      </c>
      <c r="E17" s="1" t="s">
        <v>53</v>
      </c>
      <c r="F17" s="1" t="s">
        <v>414</v>
      </c>
      <c r="G17" s="1" t="s">
        <v>95</v>
      </c>
      <c r="H17" s="1" t="s">
        <v>58</v>
      </c>
      <c r="I17" s="12" t="s">
        <v>380</v>
      </c>
      <c r="J17" s="1" t="s">
        <v>86</v>
      </c>
      <c r="K17" s="1" t="s">
        <v>59</v>
      </c>
      <c r="L17" s="1" t="s">
        <v>86</v>
      </c>
      <c r="M17" s="1" t="s">
        <v>70</v>
      </c>
      <c r="N17" s="1">
        <v>6</v>
      </c>
      <c r="O17" s="1">
        <v>1</v>
      </c>
      <c r="P17" s="1">
        <v>0</v>
      </c>
      <c r="Q17" s="1">
        <v>1</v>
      </c>
      <c r="R17" s="1">
        <v>2</v>
      </c>
      <c r="S17" s="1" t="s">
        <v>353</v>
      </c>
      <c r="T17" s="1">
        <v>0</v>
      </c>
      <c r="U17" s="1" t="s">
        <v>92</v>
      </c>
      <c r="V17" s="1" t="s">
        <v>92</v>
      </c>
      <c r="W17" s="1" t="s">
        <v>86</v>
      </c>
      <c r="X17" s="1" t="s">
        <v>92</v>
      </c>
      <c r="Y17" s="1">
        <v>10</v>
      </c>
      <c r="Z17" s="1" t="s">
        <v>69</v>
      </c>
      <c r="AA17" s="1" t="s">
        <v>248</v>
      </c>
      <c r="AB17" s="1" t="s">
        <v>75</v>
      </c>
      <c r="AC17" s="1" t="s">
        <v>93</v>
      </c>
      <c r="AD17" s="1" t="s">
        <v>82</v>
      </c>
      <c r="AE17" s="1" t="s">
        <v>305</v>
      </c>
      <c r="AF17" s="1" t="s">
        <v>85</v>
      </c>
      <c r="AG17" s="1" t="s">
        <v>86</v>
      </c>
      <c r="AH17" s="1" t="s">
        <v>113</v>
      </c>
      <c r="AI17" s="1" t="s">
        <v>92</v>
      </c>
      <c r="AJ17" s="1" t="s">
        <v>92</v>
      </c>
      <c r="AK17" s="1" t="s">
        <v>92</v>
      </c>
      <c r="AL17" s="1" t="s">
        <v>540</v>
      </c>
      <c r="AM17" s="1" t="s">
        <v>92</v>
      </c>
      <c r="AN17" s="1" t="s">
        <v>92</v>
      </c>
      <c r="AO17" s="1" t="s">
        <v>92</v>
      </c>
      <c r="AP17" s="1" t="s">
        <v>92</v>
      </c>
      <c r="AQ17" s="1" t="s">
        <v>445</v>
      </c>
      <c r="AR17" s="1">
        <v>1</v>
      </c>
      <c r="AS17" s="1">
        <v>1</v>
      </c>
      <c r="AT17" s="1">
        <v>1</v>
      </c>
      <c r="AU17" s="1">
        <v>1</v>
      </c>
      <c r="AV17" s="1">
        <v>1</v>
      </c>
      <c r="AW17" s="1">
        <v>1</v>
      </c>
      <c r="AX17" s="1">
        <v>0</v>
      </c>
      <c r="AY17" s="1">
        <v>1</v>
      </c>
      <c r="AZ17" s="1">
        <v>1</v>
      </c>
      <c r="BA17" s="1">
        <v>1</v>
      </c>
      <c r="BB17" s="1" t="s">
        <v>86</v>
      </c>
      <c r="BC17" s="1" t="s">
        <v>92</v>
      </c>
      <c r="BD17" s="1" t="s">
        <v>86</v>
      </c>
      <c r="BE17" s="1" t="s">
        <v>86</v>
      </c>
      <c r="BF17" s="1" t="s">
        <v>475</v>
      </c>
      <c r="BG17" s="1" t="s">
        <v>456</v>
      </c>
      <c r="BH17" s="1" t="s">
        <v>86</v>
      </c>
      <c r="BI17" s="1" t="s">
        <v>457</v>
      </c>
      <c r="BJ17" s="1" t="s">
        <v>690</v>
      </c>
    </row>
    <row r="18" spans="1:62" ht="85.5" x14ac:dyDescent="0.45">
      <c r="A18" t="s">
        <v>16</v>
      </c>
      <c r="B18" s="1" t="s">
        <v>38</v>
      </c>
      <c r="C18" s="1" t="s">
        <v>32</v>
      </c>
      <c r="D18" s="1" t="s">
        <v>262</v>
      </c>
      <c r="E18" s="1" t="s">
        <v>54</v>
      </c>
      <c r="F18" s="1" t="s">
        <v>414</v>
      </c>
      <c r="G18" s="1" t="s">
        <v>95</v>
      </c>
      <c r="H18" s="1" t="s">
        <v>58</v>
      </c>
      <c r="I18" s="1" t="s">
        <v>381</v>
      </c>
      <c r="J18" s="1" t="s">
        <v>86</v>
      </c>
      <c r="K18" s="1" t="s">
        <v>59</v>
      </c>
      <c r="L18" s="1" t="s">
        <v>92</v>
      </c>
      <c r="M18" s="1" t="s">
        <v>61</v>
      </c>
      <c r="N18" s="1">
        <v>0</v>
      </c>
      <c r="O18" s="1">
        <v>0</v>
      </c>
      <c r="P18" s="1">
        <v>0</v>
      </c>
      <c r="Q18" s="1">
        <v>0</v>
      </c>
      <c r="R18" s="1">
        <v>0</v>
      </c>
      <c r="S18" s="1" t="s">
        <v>61</v>
      </c>
      <c r="T18" s="1">
        <v>0</v>
      </c>
      <c r="U18" s="1" t="s">
        <v>92</v>
      </c>
      <c r="V18" s="1" t="s">
        <v>92</v>
      </c>
      <c r="W18" s="1" t="s">
        <v>92</v>
      </c>
      <c r="X18" s="1" t="s">
        <v>92</v>
      </c>
      <c r="Y18" s="1">
        <v>0</v>
      </c>
      <c r="Z18" s="1" t="s">
        <v>64</v>
      </c>
      <c r="AA18" s="1" t="s">
        <v>248</v>
      </c>
      <c r="AB18" s="1" t="s">
        <v>79</v>
      </c>
      <c r="AC18" s="1" t="s">
        <v>116</v>
      </c>
      <c r="AD18" s="1" t="s">
        <v>493</v>
      </c>
      <c r="AE18" s="1" t="s">
        <v>306</v>
      </c>
      <c r="AF18" s="1" t="s">
        <v>466</v>
      </c>
      <c r="AG18" s="1" t="s">
        <v>92</v>
      </c>
      <c r="AH18" s="1" t="s">
        <v>115</v>
      </c>
      <c r="AI18" s="1" t="s">
        <v>92</v>
      </c>
      <c r="AJ18" s="1" t="s">
        <v>92</v>
      </c>
      <c r="AK18" s="1" t="s">
        <v>92</v>
      </c>
      <c r="AL18" s="1" t="s">
        <v>92</v>
      </c>
      <c r="AM18" s="1" t="s">
        <v>92</v>
      </c>
      <c r="AN18" s="1" t="s">
        <v>92</v>
      </c>
      <c r="AO18" s="1" t="s">
        <v>86</v>
      </c>
      <c r="AP18" s="1" t="s">
        <v>585</v>
      </c>
      <c r="AQ18" s="1" t="s">
        <v>114</v>
      </c>
      <c r="AR18" s="1">
        <v>1</v>
      </c>
      <c r="AS18" s="1">
        <v>1</v>
      </c>
      <c r="AT18" s="1">
        <v>0</v>
      </c>
      <c r="AU18" s="1">
        <v>0</v>
      </c>
      <c r="AV18" s="1">
        <v>1</v>
      </c>
      <c r="AW18" s="1">
        <v>1</v>
      </c>
      <c r="AX18" s="1">
        <v>0</v>
      </c>
      <c r="AY18" s="1">
        <v>1</v>
      </c>
      <c r="AZ18" s="1">
        <v>1</v>
      </c>
      <c r="BA18" s="1">
        <v>1</v>
      </c>
      <c r="BB18" s="1" t="s">
        <v>86</v>
      </c>
      <c r="BC18" s="1" t="s">
        <v>92</v>
      </c>
      <c r="BD18" s="1" t="s">
        <v>86</v>
      </c>
      <c r="BE18" s="1" t="s">
        <v>92</v>
      </c>
      <c r="BF18" s="1" t="s">
        <v>463</v>
      </c>
      <c r="BG18" s="1" t="s">
        <v>112</v>
      </c>
      <c r="BH18" s="1" t="s">
        <v>86</v>
      </c>
      <c r="BI18" s="1" t="s">
        <v>489</v>
      </c>
      <c r="BJ18" s="1" t="s">
        <v>691</v>
      </c>
    </row>
    <row r="19" spans="1:62" ht="42.75" x14ac:dyDescent="0.45">
      <c r="A19" t="s">
        <v>17</v>
      </c>
      <c r="B19" s="1" t="s">
        <v>38</v>
      </c>
      <c r="C19" s="1" t="s">
        <v>33</v>
      </c>
      <c r="D19" s="1" t="s">
        <v>262</v>
      </c>
      <c r="E19" s="1" t="s">
        <v>49</v>
      </c>
      <c r="F19" s="1" t="s">
        <v>414</v>
      </c>
      <c r="G19" s="1" t="s">
        <v>95</v>
      </c>
      <c r="H19" s="1" t="s">
        <v>58</v>
      </c>
      <c r="I19" s="1" t="s">
        <v>382</v>
      </c>
      <c r="J19" s="1" t="s">
        <v>86</v>
      </c>
      <c r="K19" s="1" t="s">
        <v>59</v>
      </c>
      <c r="L19" s="1" t="s">
        <v>86</v>
      </c>
      <c r="M19" s="1" t="s">
        <v>71</v>
      </c>
      <c r="N19" s="1">
        <v>1</v>
      </c>
      <c r="O19" s="1">
        <v>0</v>
      </c>
      <c r="P19" s="1">
        <v>0</v>
      </c>
      <c r="Q19" s="1">
        <v>0</v>
      </c>
      <c r="R19" s="1">
        <v>1</v>
      </c>
      <c r="S19" s="1" t="s">
        <v>359</v>
      </c>
      <c r="T19" s="1">
        <v>0</v>
      </c>
      <c r="U19" s="1" t="s">
        <v>92</v>
      </c>
      <c r="V19" s="1" t="s">
        <v>92</v>
      </c>
      <c r="W19" s="1" t="s">
        <v>92</v>
      </c>
      <c r="X19" s="1" t="s">
        <v>92</v>
      </c>
      <c r="Y19" s="1">
        <v>2</v>
      </c>
      <c r="Z19" s="1" t="s">
        <v>72</v>
      </c>
      <c r="AA19" s="1" t="s">
        <v>248</v>
      </c>
      <c r="AB19" s="1" t="s">
        <v>79</v>
      </c>
      <c r="AC19" s="1" t="s">
        <v>93</v>
      </c>
      <c r="AD19" s="1" t="s">
        <v>81</v>
      </c>
      <c r="AE19" s="1" t="s">
        <v>307</v>
      </c>
      <c r="AF19" s="1" t="s">
        <v>466</v>
      </c>
      <c r="AG19" s="1" t="s">
        <v>92</v>
      </c>
      <c r="AH19" s="1" t="s">
        <v>92</v>
      </c>
      <c r="AI19" s="1" t="s">
        <v>92</v>
      </c>
      <c r="AJ19" s="1" t="s">
        <v>92</v>
      </c>
      <c r="AK19" s="1" t="s">
        <v>92</v>
      </c>
      <c r="AL19" s="1" t="s">
        <v>92</v>
      </c>
      <c r="AM19" s="1" t="s">
        <v>92</v>
      </c>
      <c r="AN19" s="1" t="s">
        <v>92</v>
      </c>
      <c r="AO19" s="1" t="s">
        <v>92</v>
      </c>
      <c r="AP19" s="1" t="s">
        <v>92</v>
      </c>
      <c r="AQ19" s="1" t="s">
        <v>117</v>
      </c>
      <c r="AR19" s="1">
        <v>1</v>
      </c>
      <c r="AS19" s="1">
        <v>1</v>
      </c>
      <c r="AT19" s="1">
        <v>0</v>
      </c>
      <c r="AU19" s="1">
        <v>0</v>
      </c>
      <c r="AV19" s="1">
        <v>0</v>
      </c>
      <c r="AW19" s="1">
        <v>0</v>
      </c>
      <c r="AX19" s="1">
        <v>0</v>
      </c>
      <c r="AY19" s="1">
        <v>0</v>
      </c>
      <c r="AZ19" s="1">
        <v>0</v>
      </c>
      <c r="BA19" s="1">
        <v>0</v>
      </c>
      <c r="BB19" s="1" t="s">
        <v>86</v>
      </c>
      <c r="BC19" s="1" t="s">
        <v>92</v>
      </c>
      <c r="BD19" s="1" t="s">
        <v>92</v>
      </c>
      <c r="BE19" s="1" t="s">
        <v>86</v>
      </c>
      <c r="BF19" s="1" t="s">
        <v>476</v>
      </c>
      <c r="BG19" s="1" t="s">
        <v>112</v>
      </c>
      <c r="BH19" s="1" t="s">
        <v>86</v>
      </c>
      <c r="BI19" s="1" t="s">
        <v>458</v>
      </c>
      <c r="BJ19" s="1" t="s">
        <v>692</v>
      </c>
    </row>
    <row r="20" spans="1:62" ht="142.5" x14ac:dyDescent="0.45">
      <c r="A20" t="s">
        <v>18</v>
      </c>
      <c r="B20" s="1" t="s">
        <v>38</v>
      </c>
      <c r="C20" s="1" t="s">
        <v>269</v>
      </c>
      <c r="D20" s="1" t="s">
        <v>262</v>
      </c>
      <c r="E20" s="1" t="s">
        <v>55</v>
      </c>
      <c r="F20" s="1" t="s">
        <v>414</v>
      </c>
      <c r="G20" s="1" t="s">
        <v>95</v>
      </c>
      <c r="H20" s="1" t="s">
        <v>57</v>
      </c>
      <c r="I20" s="1" t="s">
        <v>61</v>
      </c>
      <c r="J20" s="1" t="s">
        <v>86</v>
      </c>
      <c r="K20" s="1" t="s">
        <v>60</v>
      </c>
      <c r="L20" s="1" t="s">
        <v>92</v>
      </c>
      <c r="M20" s="1" t="s">
        <v>61</v>
      </c>
      <c r="N20" s="1">
        <v>0</v>
      </c>
      <c r="O20" s="1">
        <v>0</v>
      </c>
      <c r="P20" s="1">
        <v>0</v>
      </c>
      <c r="Q20" s="1">
        <v>0</v>
      </c>
      <c r="R20" s="1">
        <v>0</v>
      </c>
      <c r="S20" s="1" t="s">
        <v>61</v>
      </c>
      <c r="T20" s="1">
        <v>0</v>
      </c>
      <c r="U20" s="1" t="s">
        <v>92</v>
      </c>
      <c r="V20" s="1" t="s">
        <v>92</v>
      </c>
      <c r="W20" s="1" t="s">
        <v>92</v>
      </c>
      <c r="X20" s="1" t="s">
        <v>92</v>
      </c>
      <c r="Y20" s="1">
        <v>0</v>
      </c>
      <c r="Z20" s="1" t="s">
        <v>62</v>
      </c>
      <c r="AA20" s="1" t="s">
        <v>248</v>
      </c>
      <c r="AB20" s="1" t="s">
        <v>79</v>
      </c>
      <c r="AC20" s="1" t="s">
        <v>93</v>
      </c>
      <c r="AD20" s="1" t="s">
        <v>297</v>
      </c>
      <c r="AE20" s="1" t="s">
        <v>308</v>
      </c>
      <c r="AF20" s="1" t="s">
        <v>110</v>
      </c>
      <c r="AG20" s="1" t="s">
        <v>86</v>
      </c>
      <c r="AH20" s="1" t="s">
        <v>118</v>
      </c>
      <c r="AI20" s="1" t="s">
        <v>92</v>
      </c>
      <c r="AJ20" s="1" t="s">
        <v>92</v>
      </c>
      <c r="AK20" s="1" t="s">
        <v>92</v>
      </c>
      <c r="AL20" s="1" t="s">
        <v>92</v>
      </c>
      <c r="AM20" s="1" t="s">
        <v>536</v>
      </c>
      <c r="AN20" s="1" t="s">
        <v>92</v>
      </c>
      <c r="AO20" s="1" t="s">
        <v>92</v>
      </c>
      <c r="AP20" s="1" t="s">
        <v>92</v>
      </c>
      <c r="AQ20" s="1" t="s">
        <v>119</v>
      </c>
      <c r="AR20" s="1">
        <v>1</v>
      </c>
      <c r="AS20" s="1">
        <v>0</v>
      </c>
      <c r="AT20" s="1">
        <v>0</v>
      </c>
      <c r="AU20" s="1">
        <v>2</v>
      </c>
      <c r="AV20" s="1">
        <v>3</v>
      </c>
      <c r="AW20" s="1">
        <v>1</v>
      </c>
      <c r="AX20" s="1">
        <v>2</v>
      </c>
      <c r="AY20" s="1">
        <v>3</v>
      </c>
      <c r="AZ20" s="1">
        <v>1</v>
      </c>
      <c r="BA20" s="1">
        <v>3</v>
      </c>
      <c r="BB20" s="1" t="s">
        <v>86</v>
      </c>
      <c r="BC20" s="1" t="s">
        <v>86</v>
      </c>
      <c r="BD20" s="1" t="s">
        <v>92</v>
      </c>
      <c r="BE20" s="1" t="s">
        <v>92</v>
      </c>
      <c r="BF20" s="1" t="s">
        <v>463</v>
      </c>
      <c r="BG20" s="1" t="s">
        <v>92</v>
      </c>
      <c r="BH20" s="1" t="s">
        <v>86</v>
      </c>
      <c r="BJ20" s="1" t="s">
        <v>693</v>
      </c>
    </row>
    <row r="21" spans="1:62" ht="128.25" x14ac:dyDescent="0.45">
      <c r="A21" t="s">
        <v>19</v>
      </c>
      <c r="B21" s="1" t="s">
        <v>38</v>
      </c>
      <c r="C21" s="1" t="s">
        <v>269</v>
      </c>
      <c r="D21" s="1" t="s">
        <v>264</v>
      </c>
      <c r="E21" s="1" t="s">
        <v>55</v>
      </c>
      <c r="F21" s="1" t="s">
        <v>66</v>
      </c>
      <c r="G21" s="1" t="s">
        <v>66</v>
      </c>
      <c r="H21" s="1" t="s">
        <v>66</v>
      </c>
      <c r="I21" s="1" t="s">
        <v>66</v>
      </c>
      <c r="J21" s="1" t="s">
        <v>66</v>
      </c>
      <c r="K21" s="1" t="s">
        <v>60</v>
      </c>
      <c r="L21" s="1" t="s">
        <v>66</v>
      </c>
      <c r="M21" s="1" t="s">
        <v>66</v>
      </c>
      <c r="N21" s="1" t="s">
        <v>66</v>
      </c>
      <c r="O21" s="1" t="s">
        <v>66</v>
      </c>
      <c r="P21" s="1" t="s">
        <v>66</v>
      </c>
      <c r="Q21" s="1" t="s">
        <v>66</v>
      </c>
      <c r="R21" s="1" t="s">
        <v>66</v>
      </c>
      <c r="S21" s="1" t="s">
        <v>66</v>
      </c>
      <c r="T21" s="1" t="s">
        <v>66</v>
      </c>
      <c r="U21" s="1" t="s">
        <v>66</v>
      </c>
      <c r="V21" s="1" t="s">
        <v>66</v>
      </c>
      <c r="W21" s="1" t="s">
        <v>66</v>
      </c>
      <c r="X21" s="1" t="s">
        <v>66</v>
      </c>
      <c r="Y21" s="1" t="s">
        <v>66</v>
      </c>
      <c r="Z21" s="1" t="s">
        <v>66</v>
      </c>
      <c r="AA21" s="1" t="s">
        <v>248</v>
      </c>
      <c r="AB21" s="1" t="s">
        <v>79</v>
      </c>
      <c r="AC21" s="1" t="s">
        <v>93</v>
      </c>
      <c r="AD21" s="1" t="s">
        <v>342</v>
      </c>
      <c r="AE21" s="1" t="s">
        <v>309</v>
      </c>
      <c r="AF21" s="1" t="s">
        <v>110</v>
      </c>
      <c r="AG21" s="1" t="s">
        <v>86</v>
      </c>
      <c r="AH21" s="1" t="s">
        <v>118</v>
      </c>
      <c r="AI21" s="1" t="s">
        <v>92</v>
      </c>
      <c r="AJ21" s="1" t="s">
        <v>92</v>
      </c>
      <c r="AK21" s="1" t="s">
        <v>92</v>
      </c>
      <c r="AL21" s="1" t="s">
        <v>92</v>
      </c>
      <c r="AM21" s="1" t="s">
        <v>536</v>
      </c>
      <c r="AN21" s="1" t="s">
        <v>92</v>
      </c>
      <c r="AO21" s="1" t="s">
        <v>92</v>
      </c>
      <c r="AP21" s="1" t="s">
        <v>92</v>
      </c>
      <c r="AQ21" s="1" t="s">
        <v>121</v>
      </c>
      <c r="AR21" s="1">
        <v>1</v>
      </c>
      <c r="AS21" s="1">
        <v>1</v>
      </c>
      <c r="AT21" s="1">
        <v>1</v>
      </c>
      <c r="AU21" s="1">
        <v>0</v>
      </c>
      <c r="AV21" s="1">
        <v>0</v>
      </c>
      <c r="AW21" s="1">
        <v>0</v>
      </c>
      <c r="AX21" s="1">
        <v>0</v>
      </c>
      <c r="AY21" s="1">
        <v>0</v>
      </c>
      <c r="AZ21" s="1">
        <v>0</v>
      </c>
      <c r="BA21" s="1">
        <v>0</v>
      </c>
      <c r="BB21" s="1" t="s">
        <v>86</v>
      </c>
      <c r="BC21" s="1" t="s">
        <v>86</v>
      </c>
      <c r="BD21" s="1" t="s">
        <v>86</v>
      </c>
      <c r="BE21" s="1" t="s">
        <v>92</v>
      </c>
      <c r="BF21" s="1" t="s">
        <v>463</v>
      </c>
      <c r="BG21" s="1" t="s">
        <v>66</v>
      </c>
      <c r="BH21" s="1" t="s">
        <v>86</v>
      </c>
      <c r="BJ21" s="1" t="s">
        <v>694</v>
      </c>
    </row>
    <row r="22" spans="1:62" ht="128.25" x14ac:dyDescent="0.45">
      <c r="A22" t="s">
        <v>20</v>
      </c>
      <c r="B22" s="1" t="s">
        <v>38</v>
      </c>
      <c r="C22" s="1" t="s">
        <v>269</v>
      </c>
      <c r="D22" s="1" t="s">
        <v>263</v>
      </c>
      <c r="E22" s="1" t="s">
        <v>55</v>
      </c>
      <c r="F22" s="1" t="s">
        <v>66</v>
      </c>
      <c r="G22" s="1" t="s">
        <v>66</v>
      </c>
      <c r="H22" s="1" t="s">
        <v>66</v>
      </c>
      <c r="I22" s="1" t="s">
        <v>66</v>
      </c>
      <c r="J22" s="1" t="s">
        <v>66</v>
      </c>
      <c r="K22" s="1" t="s">
        <v>60</v>
      </c>
      <c r="L22" s="1" t="s">
        <v>66</v>
      </c>
      <c r="M22" s="1" t="s">
        <v>66</v>
      </c>
      <c r="N22" s="1" t="s">
        <v>66</v>
      </c>
      <c r="O22" s="1" t="s">
        <v>66</v>
      </c>
      <c r="P22" s="1" t="s">
        <v>66</v>
      </c>
      <c r="Q22" s="1" t="s">
        <v>66</v>
      </c>
      <c r="R22" s="1" t="s">
        <v>66</v>
      </c>
      <c r="S22" s="1" t="s">
        <v>66</v>
      </c>
      <c r="T22" s="1" t="s">
        <v>66</v>
      </c>
      <c r="U22" s="1" t="s">
        <v>66</v>
      </c>
      <c r="V22" s="1" t="s">
        <v>66</v>
      </c>
      <c r="W22" s="1" t="s">
        <v>66</v>
      </c>
      <c r="X22" s="1" t="s">
        <v>66</v>
      </c>
      <c r="Y22" s="1" t="s">
        <v>66</v>
      </c>
      <c r="Z22" s="1" t="s">
        <v>66</v>
      </c>
      <c r="AA22" s="1" t="s">
        <v>248</v>
      </c>
      <c r="AB22" s="1" t="s">
        <v>79</v>
      </c>
      <c r="AC22" s="1" t="s">
        <v>93</v>
      </c>
      <c r="AD22" s="1" t="s">
        <v>297</v>
      </c>
      <c r="AE22" s="1" t="s">
        <v>303</v>
      </c>
      <c r="AF22" s="1" t="s">
        <v>110</v>
      </c>
      <c r="AG22" s="1" t="s">
        <v>86</v>
      </c>
      <c r="AH22" s="1" t="s">
        <v>122</v>
      </c>
      <c r="AI22" s="1" t="s">
        <v>92</v>
      </c>
      <c r="AJ22" s="1" t="s">
        <v>92</v>
      </c>
      <c r="AK22" s="1" t="s">
        <v>92</v>
      </c>
      <c r="AL22" s="1" t="s">
        <v>92</v>
      </c>
      <c r="AM22" s="1" t="s">
        <v>544</v>
      </c>
      <c r="AN22" s="1" t="s">
        <v>545</v>
      </c>
      <c r="AO22" s="1" t="s">
        <v>92</v>
      </c>
      <c r="AP22" s="1" t="s">
        <v>92</v>
      </c>
      <c r="AQ22" s="1" t="s">
        <v>120</v>
      </c>
      <c r="AR22" s="1">
        <v>1</v>
      </c>
      <c r="AS22" s="1">
        <v>1</v>
      </c>
      <c r="AT22" s="1">
        <v>0</v>
      </c>
      <c r="AU22" s="1">
        <v>0</v>
      </c>
      <c r="AV22" s="1">
        <v>0</v>
      </c>
      <c r="AW22" s="1">
        <v>0</v>
      </c>
      <c r="AX22" s="1">
        <v>0</v>
      </c>
      <c r="AY22" s="1">
        <v>0</v>
      </c>
      <c r="AZ22" s="1">
        <v>0</v>
      </c>
      <c r="BA22" s="1">
        <v>0</v>
      </c>
      <c r="BB22" s="1" t="s">
        <v>86</v>
      </c>
      <c r="BC22" s="1" t="s">
        <v>86</v>
      </c>
      <c r="BD22" s="1" t="s">
        <v>86</v>
      </c>
      <c r="BE22" s="1" t="s">
        <v>92</v>
      </c>
      <c r="BF22" s="1" t="s">
        <v>463</v>
      </c>
      <c r="BG22" s="1" t="s">
        <v>66</v>
      </c>
      <c r="BH22" s="1" t="s">
        <v>86</v>
      </c>
      <c r="BJ22" s="1" t="s">
        <v>695</v>
      </c>
    </row>
    <row r="23" spans="1:62" ht="128.25" x14ac:dyDescent="0.45">
      <c r="A23" t="s">
        <v>21</v>
      </c>
      <c r="B23" s="1" t="s">
        <v>38</v>
      </c>
      <c r="C23" s="1" t="s">
        <v>269</v>
      </c>
      <c r="D23" s="1" t="s">
        <v>265</v>
      </c>
      <c r="E23" s="1" t="s">
        <v>55</v>
      </c>
      <c r="F23" s="1" t="s">
        <v>66</v>
      </c>
      <c r="G23" s="1" t="s">
        <v>66</v>
      </c>
      <c r="H23" s="1" t="s">
        <v>66</v>
      </c>
      <c r="I23" s="1" t="s">
        <v>66</v>
      </c>
      <c r="J23" s="1" t="s">
        <v>66</v>
      </c>
      <c r="K23" s="1" t="s">
        <v>60</v>
      </c>
      <c r="L23" s="1" t="s">
        <v>66</v>
      </c>
      <c r="M23" s="1" t="s">
        <v>67</v>
      </c>
      <c r="N23" s="1" t="s">
        <v>66</v>
      </c>
      <c r="O23" s="1" t="s">
        <v>66</v>
      </c>
      <c r="P23" s="1" t="s">
        <v>66</v>
      </c>
      <c r="Q23" s="1" t="s">
        <v>66</v>
      </c>
      <c r="R23" s="1" t="s">
        <v>66</v>
      </c>
      <c r="S23" s="1" t="s">
        <v>66</v>
      </c>
      <c r="T23" s="1" t="s">
        <v>66</v>
      </c>
      <c r="U23" s="1" t="s">
        <v>66</v>
      </c>
      <c r="V23" s="1" t="s">
        <v>66</v>
      </c>
      <c r="W23" s="1" t="s">
        <v>66</v>
      </c>
      <c r="X23" s="1" t="s">
        <v>66</v>
      </c>
      <c r="Y23" s="1" t="s">
        <v>66</v>
      </c>
      <c r="Z23" s="1" t="s">
        <v>66</v>
      </c>
      <c r="AA23" s="1" t="s">
        <v>248</v>
      </c>
      <c r="AB23" s="1" t="s">
        <v>79</v>
      </c>
      <c r="AC23" s="1" t="s">
        <v>93</v>
      </c>
      <c r="AD23" s="1" t="s">
        <v>80</v>
      </c>
      <c r="AE23" s="1" t="s">
        <v>61</v>
      </c>
      <c r="AF23" s="1" t="s">
        <v>466</v>
      </c>
      <c r="AG23" s="1" t="s">
        <v>92</v>
      </c>
      <c r="AH23" s="1" t="s">
        <v>92</v>
      </c>
      <c r="AI23" s="1" t="s">
        <v>92</v>
      </c>
      <c r="AJ23" s="1" t="s">
        <v>92</v>
      </c>
      <c r="AK23" s="1" t="s">
        <v>92</v>
      </c>
      <c r="AL23" s="1" t="s">
        <v>92</v>
      </c>
      <c r="AM23" s="1" t="s">
        <v>92</v>
      </c>
      <c r="AN23" s="1" t="s">
        <v>92</v>
      </c>
      <c r="AO23" s="1" t="s">
        <v>92</v>
      </c>
      <c r="AP23" s="1" t="s">
        <v>92</v>
      </c>
      <c r="AQ23" s="1" t="s">
        <v>119</v>
      </c>
      <c r="AR23" s="1">
        <v>1</v>
      </c>
      <c r="AS23" s="1">
        <v>0</v>
      </c>
      <c r="AT23" s="1">
        <v>0</v>
      </c>
      <c r="AU23" s="1">
        <v>0</v>
      </c>
      <c r="AV23" s="1">
        <v>0</v>
      </c>
      <c r="AW23" s="1">
        <v>0</v>
      </c>
      <c r="AX23" s="1">
        <v>0</v>
      </c>
      <c r="AY23" s="1">
        <v>0</v>
      </c>
      <c r="AZ23" s="1">
        <v>0</v>
      </c>
      <c r="BA23" s="1">
        <v>0</v>
      </c>
      <c r="BB23" s="1" t="s">
        <v>86</v>
      </c>
      <c r="BC23" s="1" t="s">
        <v>86</v>
      </c>
      <c r="BD23" s="1" t="s">
        <v>92</v>
      </c>
      <c r="BE23" s="1" t="s">
        <v>86</v>
      </c>
      <c r="BF23" s="1" t="s">
        <v>477</v>
      </c>
      <c r="BG23" s="1" t="s">
        <v>66</v>
      </c>
      <c r="BH23" s="1" t="s">
        <v>86</v>
      </c>
      <c r="BI23" s="1" t="s">
        <v>124</v>
      </c>
      <c r="BJ23" s="1" t="s">
        <v>696</v>
      </c>
    </row>
    <row r="24" spans="1:62" ht="128.25" x14ac:dyDescent="0.45">
      <c r="A24" t="s">
        <v>22</v>
      </c>
      <c r="B24" s="1" t="s">
        <v>38</v>
      </c>
      <c r="C24" s="1" t="s">
        <v>269</v>
      </c>
      <c r="D24" s="1" t="s">
        <v>266</v>
      </c>
      <c r="E24" s="1" t="s">
        <v>55</v>
      </c>
      <c r="F24" s="1" t="s">
        <v>66</v>
      </c>
      <c r="G24" s="1" t="s">
        <v>66</v>
      </c>
      <c r="H24" s="1" t="s">
        <v>66</v>
      </c>
      <c r="I24" s="1" t="s">
        <v>66</v>
      </c>
      <c r="J24" s="1" t="s">
        <v>66</v>
      </c>
      <c r="K24" s="1" t="s">
        <v>60</v>
      </c>
      <c r="L24" s="1" t="s">
        <v>66</v>
      </c>
      <c r="M24" s="1" t="s">
        <v>66</v>
      </c>
      <c r="N24" s="1" t="s">
        <v>66</v>
      </c>
      <c r="O24" s="1" t="s">
        <v>66</v>
      </c>
      <c r="P24" s="1" t="s">
        <v>66</v>
      </c>
      <c r="Q24" s="1" t="s">
        <v>66</v>
      </c>
      <c r="R24" s="1" t="s">
        <v>66</v>
      </c>
      <c r="S24" s="1" t="s">
        <v>66</v>
      </c>
      <c r="T24" s="1" t="s">
        <v>66</v>
      </c>
      <c r="U24" s="1" t="s">
        <v>66</v>
      </c>
      <c r="V24" s="1" t="s">
        <v>66</v>
      </c>
      <c r="W24" s="1" t="s">
        <v>66</v>
      </c>
      <c r="X24" s="1" t="s">
        <v>66</v>
      </c>
      <c r="Y24" s="1" t="s">
        <v>66</v>
      </c>
      <c r="Z24" s="1" t="s">
        <v>66</v>
      </c>
      <c r="AA24" s="1" t="s">
        <v>248</v>
      </c>
      <c r="AB24" s="1" t="s">
        <v>78</v>
      </c>
      <c r="AC24" s="1" t="s">
        <v>93</v>
      </c>
      <c r="AD24" s="1" t="s">
        <v>82</v>
      </c>
      <c r="AE24" s="1" t="s">
        <v>310</v>
      </c>
      <c r="AF24" s="1" t="s">
        <v>110</v>
      </c>
      <c r="AG24" s="1" t="s">
        <v>92</v>
      </c>
      <c r="AH24" s="1" t="s">
        <v>92</v>
      </c>
      <c r="AI24" s="1" t="s">
        <v>92</v>
      </c>
      <c r="AJ24" s="1" t="s">
        <v>92</v>
      </c>
      <c r="AK24" s="1" t="s">
        <v>92</v>
      </c>
      <c r="AL24" s="1" t="s">
        <v>92</v>
      </c>
      <c r="AM24" s="1" t="s">
        <v>92</v>
      </c>
      <c r="AN24" s="1" t="s">
        <v>92</v>
      </c>
      <c r="AO24" s="1" t="s">
        <v>92</v>
      </c>
      <c r="AP24" s="1" t="s">
        <v>92</v>
      </c>
      <c r="AQ24" s="1" t="s">
        <v>119</v>
      </c>
      <c r="AR24" s="1">
        <v>1</v>
      </c>
      <c r="AS24" s="1">
        <v>0</v>
      </c>
      <c r="AT24" s="1">
        <v>0</v>
      </c>
      <c r="AU24" s="1">
        <v>0</v>
      </c>
      <c r="AV24" s="1">
        <v>0</v>
      </c>
      <c r="AW24" s="1">
        <v>0</v>
      </c>
      <c r="AX24" s="1">
        <v>0</v>
      </c>
      <c r="AY24" s="1">
        <v>0</v>
      </c>
      <c r="AZ24" s="1">
        <v>0</v>
      </c>
      <c r="BA24" s="1">
        <v>0</v>
      </c>
      <c r="BB24" s="1" t="s">
        <v>92</v>
      </c>
      <c r="BC24" s="1" t="s">
        <v>86</v>
      </c>
      <c r="BD24" s="1" t="s">
        <v>92</v>
      </c>
      <c r="BE24" s="1" t="s">
        <v>92</v>
      </c>
      <c r="BF24" s="1" t="s">
        <v>463</v>
      </c>
      <c r="BG24" s="1" t="s">
        <v>66</v>
      </c>
      <c r="BH24" s="1" t="s">
        <v>86</v>
      </c>
      <c r="BI24" s="1" t="s">
        <v>123</v>
      </c>
      <c r="BJ24" s="1" t="s">
        <v>697</v>
      </c>
    </row>
    <row r="25" spans="1:62" ht="142.5" x14ac:dyDescent="0.45">
      <c r="A25" t="s">
        <v>23</v>
      </c>
      <c r="B25" s="1" t="s">
        <v>38</v>
      </c>
      <c r="C25" s="1" t="s">
        <v>269</v>
      </c>
      <c r="D25" s="1" t="s">
        <v>267</v>
      </c>
      <c r="E25" s="1" t="s">
        <v>55</v>
      </c>
      <c r="F25" s="1" t="s">
        <v>66</v>
      </c>
      <c r="G25" s="1" t="s">
        <v>66</v>
      </c>
      <c r="H25" s="1" t="s">
        <v>66</v>
      </c>
      <c r="I25" s="1" t="s">
        <v>66</v>
      </c>
      <c r="J25" s="1" t="s">
        <v>66</v>
      </c>
      <c r="K25" s="1" t="s">
        <v>60</v>
      </c>
      <c r="L25" s="1" t="s">
        <v>66</v>
      </c>
      <c r="M25" s="1" t="s">
        <v>66</v>
      </c>
      <c r="N25" s="1" t="s">
        <v>66</v>
      </c>
      <c r="O25" s="1" t="s">
        <v>66</v>
      </c>
      <c r="P25" s="1" t="s">
        <v>66</v>
      </c>
      <c r="Q25" s="1" t="s">
        <v>66</v>
      </c>
      <c r="R25" s="1" t="s">
        <v>66</v>
      </c>
      <c r="S25" s="1" t="s">
        <v>66</v>
      </c>
      <c r="T25" s="1" t="s">
        <v>66</v>
      </c>
      <c r="U25" s="1" t="s">
        <v>66</v>
      </c>
      <c r="V25" s="1" t="s">
        <v>66</v>
      </c>
      <c r="W25" s="1" t="s">
        <v>66</v>
      </c>
      <c r="X25" s="1" t="s">
        <v>66</v>
      </c>
      <c r="Y25" s="1" t="s">
        <v>66</v>
      </c>
      <c r="Z25" s="1" t="s">
        <v>66</v>
      </c>
      <c r="AA25" s="1" t="s">
        <v>248</v>
      </c>
      <c r="AB25" s="1" t="s">
        <v>78</v>
      </c>
      <c r="AC25" s="1" t="s">
        <v>93</v>
      </c>
      <c r="AD25" s="1" t="s">
        <v>297</v>
      </c>
      <c r="AE25" s="1" t="s">
        <v>311</v>
      </c>
      <c r="AF25" s="1" t="s">
        <v>110</v>
      </c>
      <c r="AG25" s="1" t="s">
        <v>92</v>
      </c>
      <c r="AH25" s="1" t="s">
        <v>92</v>
      </c>
      <c r="AI25" s="1" t="s">
        <v>92</v>
      </c>
      <c r="AJ25" s="1" t="s">
        <v>92</v>
      </c>
      <c r="AK25" s="1" t="s">
        <v>92</v>
      </c>
      <c r="AL25" s="1" t="s">
        <v>92</v>
      </c>
      <c r="AM25" s="1" t="s">
        <v>92</v>
      </c>
      <c r="AN25" s="1" t="s">
        <v>92</v>
      </c>
      <c r="AO25" s="1" t="s">
        <v>92</v>
      </c>
      <c r="AP25" s="1" t="s">
        <v>92</v>
      </c>
      <c r="AQ25" s="1" t="s">
        <v>120</v>
      </c>
      <c r="AR25" s="1">
        <v>1</v>
      </c>
      <c r="AS25" s="1">
        <v>1</v>
      </c>
      <c r="AT25" s="1">
        <v>0</v>
      </c>
      <c r="AU25" s="1">
        <v>0</v>
      </c>
      <c r="AV25" s="1">
        <v>0</v>
      </c>
      <c r="AW25" s="1">
        <v>0</v>
      </c>
      <c r="AX25" s="1">
        <v>0</v>
      </c>
      <c r="AY25" s="1">
        <v>0</v>
      </c>
      <c r="AZ25" s="1">
        <v>0</v>
      </c>
      <c r="BA25" s="1">
        <v>0</v>
      </c>
      <c r="BB25" s="1" t="s">
        <v>86</v>
      </c>
      <c r="BC25" s="1" t="s">
        <v>86</v>
      </c>
      <c r="BD25" s="1" t="s">
        <v>86</v>
      </c>
      <c r="BE25" s="1" t="s">
        <v>86</v>
      </c>
      <c r="BF25" s="1" t="s">
        <v>478</v>
      </c>
      <c r="BG25" s="1" t="s">
        <v>66</v>
      </c>
      <c r="BH25" s="1" t="s">
        <v>86</v>
      </c>
      <c r="BJ25" s="1" t="s">
        <v>698</v>
      </c>
    </row>
    <row r="26" spans="1:62" ht="128.25" x14ac:dyDescent="0.45">
      <c r="A26" t="s">
        <v>24</v>
      </c>
      <c r="B26" s="1" t="s">
        <v>38</v>
      </c>
      <c r="C26" s="1" t="s">
        <v>269</v>
      </c>
      <c r="D26" s="1" t="s">
        <v>268</v>
      </c>
      <c r="E26" s="1" t="s">
        <v>55</v>
      </c>
      <c r="F26" s="1" t="s">
        <v>66</v>
      </c>
      <c r="G26" s="1" t="s">
        <v>66</v>
      </c>
      <c r="H26" s="1" t="s">
        <v>66</v>
      </c>
      <c r="I26" s="1" t="s">
        <v>66</v>
      </c>
      <c r="J26" s="1" t="s">
        <v>66</v>
      </c>
      <c r="K26" s="1" t="s">
        <v>60</v>
      </c>
      <c r="L26" s="1" t="s">
        <v>66</v>
      </c>
      <c r="M26" s="1" t="s">
        <v>66</v>
      </c>
      <c r="N26" s="1" t="s">
        <v>66</v>
      </c>
      <c r="O26" s="1" t="s">
        <v>66</v>
      </c>
      <c r="P26" s="1" t="s">
        <v>66</v>
      </c>
      <c r="Q26" s="1" t="s">
        <v>66</v>
      </c>
      <c r="R26" s="1" t="s">
        <v>66</v>
      </c>
      <c r="S26" s="1" t="s">
        <v>66</v>
      </c>
      <c r="T26" s="1" t="s">
        <v>66</v>
      </c>
      <c r="U26" s="1" t="s">
        <v>66</v>
      </c>
      <c r="V26" s="1" t="s">
        <v>66</v>
      </c>
      <c r="W26" s="1" t="s">
        <v>66</v>
      </c>
      <c r="X26" s="1" t="s">
        <v>66</v>
      </c>
      <c r="Y26" s="1" t="s">
        <v>66</v>
      </c>
      <c r="Z26" s="1" t="s">
        <v>66</v>
      </c>
      <c r="AA26" s="1" t="s">
        <v>248</v>
      </c>
      <c r="AB26" s="1" t="s">
        <v>79</v>
      </c>
      <c r="AC26" s="1" t="s">
        <v>93</v>
      </c>
      <c r="AD26" s="1" t="s">
        <v>297</v>
      </c>
      <c r="AE26" s="1" t="s">
        <v>312</v>
      </c>
      <c r="AF26" s="1" t="s">
        <v>111</v>
      </c>
      <c r="AG26" s="1" t="s">
        <v>86</v>
      </c>
      <c r="AH26" s="1" t="s">
        <v>125</v>
      </c>
      <c r="AI26" s="1" t="s">
        <v>92</v>
      </c>
      <c r="AJ26" s="1" t="s">
        <v>92</v>
      </c>
      <c r="AK26" s="1" t="s">
        <v>92</v>
      </c>
      <c r="AL26" s="1" t="s">
        <v>92</v>
      </c>
      <c r="AM26" s="1" t="s">
        <v>536</v>
      </c>
      <c r="AN26" s="1" t="s">
        <v>92</v>
      </c>
      <c r="AO26" s="1" t="s">
        <v>92</v>
      </c>
      <c r="AP26" s="1" t="s">
        <v>92</v>
      </c>
      <c r="AQ26" s="1" t="s">
        <v>119</v>
      </c>
      <c r="AR26" s="1">
        <v>1</v>
      </c>
      <c r="AS26" s="1">
        <v>0</v>
      </c>
      <c r="AT26" s="1">
        <v>0</v>
      </c>
      <c r="AU26" s="1">
        <v>0</v>
      </c>
      <c r="AV26" s="1">
        <v>0</v>
      </c>
      <c r="AW26" s="1">
        <v>0</v>
      </c>
      <c r="AX26" s="1">
        <v>0</v>
      </c>
      <c r="AY26" s="1">
        <v>0</v>
      </c>
      <c r="AZ26" s="1">
        <v>0</v>
      </c>
      <c r="BA26" s="1">
        <v>0</v>
      </c>
      <c r="BB26" s="1" t="s">
        <v>86</v>
      </c>
      <c r="BC26" s="1" t="s">
        <v>86</v>
      </c>
      <c r="BD26" s="1" t="s">
        <v>92</v>
      </c>
      <c r="BE26" s="1" t="s">
        <v>92</v>
      </c>
      <c r="BF26" s="1" t="s">
        <v>463</v>
      </c>
      <c r="BG26" s="1" t="s">
        <v>66</v>
      </c>
      <c r="BH26" s="1" t="s">
        <v>86</v>
      </c>
      <c r="BJ26" s="1" t="s">
        <v>699</v>
      </c>
    </row>
    <row r="27" spans="1:62" s="2" customFormat="1" ht="71.25" x14ac:dyDescent="0.45">
      <c r="A27" s="2" t="s">
        <v>241</v>
      </c>
      <c r="B27" s="3" t="s">
        <v>38</v>
      </c>
      <c r="C27" s="3" t="s">
        <v>34</v>
      </c>
      <c r="D27" s="1" t="s">
        <v>270</v>
      </c>
      <c r="E27" s="3" t="s">
        <v>55</v>
      </c>
      <c r="F27" s="3" t="s">
        <v>414</v>
      </c>
      <c r="G27" s="3" t="s">
        <v>415</v>
      </c>
      <c r="H27" s="3" t="s">
        <v>383</v>
      </c>
      <c r="I27" s="3" t="s">
        <v>384</v>
      </c>
      <c r="J27" s="3" t="s">
        <v>86</v>
      </c>
      <c r="K27" s="3" t="s">
        <v>60</v>
      </c>
      <c r="L27" s="3" t="s">
        <v>86</v>
      </c>
      <c r="M27" s="3" t="s">
        <v>73</v>
      </c>
      <c r="N27" s="3">
        <v>4</v>
      </c>
      <c r="O27" s="3">
        <v>0</v>
      </c>
      <c r="P27" s="3">
        <v>0</v>
      </c>
      <c r="Q27" s="3">
        <v>0</v>
      </c>
      <c r="R27" s="3">
        <v>3</v>
      </c>
      <c r="S27" s="3" t="s">
        <v>361</v>
      </c>
      <c r="T27" s="2">
        <v>2</v>
      </c>
      <c r="U27" s="3" t="s">
        <v>360</v>
      </c>
      <c r="V27" s="3" t="s">
        <v>92</v>
      </c>
      <c r="W27" s="3" t="s">
        <v>92</v>
      </c>
      <c r="X27" s="3" t="s">
        <v>92</v>
      </c>
      <c r="Y27" s="3">
        <v>9</v>
      </c>
      <c r="Z27" s="3" t="s">
        <v>64</v>
      </c>
      <c r="AA27" s="1" t="s">
        <v>248</v>
      </c>
      <c r="AB27" s="3" t="s">
        <v>79</v>
      </c>
      <c r="AC27" s="3" t="s">
        <v>100</v>
      </c>
      <c r="AD27" s="3" t="s">
        <v>82</v>
      </c>
      <c r="AE27" s="3" t="s">
        <v>313</v>
      </c>
      <c r="AF27" s="3" t="s">
        <v>85</v>
      </c>
      <c r="AG27" s="3" t="s">
        <v>92</v>
      </c>
      <c r="AH27" s="3" t="s">
        <v>562</v>
      </c>
      <c r="AI27" s="3" t="s">
        <v>92</v>
      </c>
      <c r="AJ27" s="3" t="s">
        <v>92</v>
      </c>
      <c r="AK27" s="3" t="s">
        <v>92</v>
      </c>
      <c r="AL27" s="3" t="s">
        <v>92</v>
      </c>
      <c r="AM27" s="3" t="s">
        <v>544</v>
      </c>
      <c r="AN27" s="3" t="s">
        <v>545</v>
      </c>
      <c r="AO27" s="3" t="s">
        <v>92</v>
      </c>
      <c r="AP27" s="3" t="s">
        <v>92</v>
      </c>
      <c r="AQ27" s="3" t="s">
        <v>564</v>
      </c>
      <c r="AR27" s="3">
        <v>1</v>
      </c>
      <c r="AS27" s="3">
        <v>1</v>
      </c>
      <c r="AT27" s="3">
        <v>1</v>
      </c>
      <c r="AU27" s="3">
        <v>1</v>
      </c>
      <c r="AV27" s="3">
        <v>1</v>
      </c>
      <c r="AW27" s="3">
        <v>0</v>
      </c>
      <c r="AX27" s="3">
        <v>1</v>
      </c>
      <c r="AY27" s="3">
        <v>1</v>
      </c>
      <c r="AZ27" s="3">
        <v>2</v>
      </c>
      <c r="BA27" s="3">
        <v>2</v>
      </c>
      <c r="BB27" s="3" t="s">
        <v>86</v>
      </c>
      <c r="BC27" s="3" t="s">
        <v>92</v>
      </c>
      <c r="BD27" s="3" t="s">
        <v>86</v>
      </c>
      <c r="BE27" s="3" t="s">
        <v>86</v>
      </c>
      <c r="BF27" s="3" t="s">
        <v>479</v>
      </c>
      <c r="BG27" s="3" t="s">
        <v>459</v>
      </c>
      <c r="BH27" s="3" t="s">
        <v>86</v>
      </c>
      <c r="BI27" s="3" t="s">
        <v>460</v>
      </c>
      <c r="BJ27" s="3" t="s">
        <v>700</v>
      </c>
    </row>
    <row r="28" spans="1:62" s="2" customFormat="1" ht="85.5" x14ac:dyDescent="0.45">
      <c r="A28" s="2" t="s">
        <v>241</v>
      </c>
      <c r="B28" s="3" t="s">
        <v>38</v>
      </c>
      <c r="C28" s="3" t="s">
        <v>34</v>
      </c>
      <c r="D28" s="1" t="s">
        <v>264</v>
      </c>
      <c r="E28" s="3" t="s">
        <v>55</v>
      </c>
      <c r="F28" s="3" t="s">
        <v>66</v>
      </c>
      <c r="G28" s="3" t="s">
        <v>66</v>
      </c>
      <c r="H28" s="3" t="s">
        <v>66</v>
      </c>
      <c r="I28" s="3" t="s">
        <v>66</v>
      </c>
      <c r="J28" s="3" t="s">
        <v>66</v>
      </c>
      <c r="K28" s="3" t="s">
        <v>60</v>
      </c>
      <c r="L28" s="3" t="s">
        <v>66</v>
      </c>
      <c r="M28" s="3" t="s">
        <v>66</v>
      </c>
      <c r="N28" s="3" t="s">
        <v>66</v>
      </c>
      <c r="O28" s="3" t="s">
        <v>66</v>
      </c>
      <c r="P28" s="3" t="s">
        <v>66</v>
      </c>
      <c r="Q28" s="3" t="s">
        <v>66</v>
      </c>
      <c r="R28" s="3" t="s">
        <v>66</v>
      </c>
      <c r="S28" s="3" t="s">
        <v>66</v>
      </c>
      <c r="T28" s="3" t="s">
        <v>66</v>
      </c>
      <c r="U28" s="3" t="s">
        <v>66</v>
      </c>
      <c r="V28" s="3" t="s">
        <v>66</v>
      </c>
      <c r="W28" s="3" t="s">
        <v>66</v>
      </c>
      <c r="X28" s="3" t="s">
        <v>66</v>
      </c>
      <c r="Y28" s="3" t="s">
        <v>66</v>
      </c>
      <c r="Z28" s="3" t="s">
        <v>64</v>
      </c>
      <c r="AA28" s="1" t="s">
        <v>248</v>
      </c>
      <c r="AB28" s="3" t="s">
        <v>79</v>
      </c>
      <c r="AC28" s="3" t="s">
        <v>100</v>
      </c>
      <c r="AD28" s="3" t="s">
        <v>297</v>
      </c>
      <c r="AE28" s="3" t="s">
        <v>313</v>
      </c>
      <c r="AF28" s="3" t="s">
        <v>85</v>
      </c>
      <c r="AG28" s="3" t="s">
        <v>86</v>
      </c>
      <c r="AH28" s="3" t="s">
        <v>92</v>
      </c>
      <c r="AI28" s="3" t="s">
        <v>92</v>
      </c>
      <c r="AJ28" s="3" t="s">
        <v>92</v>
      </c>
      <c r="AK28" s="3" t="s">
        <v>92</v>
      </c>
      <c r="AL28" s="3" t="s">
        <v>92</v>
      </c>
      <c r="AM28" s="3" t="s">
        <v>92</v>
      </c>
      <c r="AN28" s="3" t="s">
        <v>92</v>
      </c>
      <c r="AO28" s="3" t="s">
        <v>92</v>
      </c>
      <c r="AP28" s="3" t="s">
        <v>92</v>
      </c>
      <c r="AQ28" s="3" t="s">
        <v>565</v>
      </c>
      <c r="AR28" s="3">
        <v>0</v>
      </c>
      <c r="AS28" s="3">
        <v>1</v>
      </c>
      <c r="AT28" s="3">
        <v>0</v>
      </c>
      <c r="AU28" s="3">
        <v>0</v>
      </c>
      <c r="AV28" s="3">
        <v>0</v>
      </c>
      <c r="AW28" s="3">
        <v>0</v>
      </c>
      <c r="AX28" s="3">
        <v>0</v>
      </c>
      <c r="AY28" s="3">
        <v>0</v>
      </c>
      <c r="AZ28" s="3">
        <v>0</v>
      </c>
      <c r="BA28" s="3">
        <v>0</v>
      </c>
      <c r="BB28" s="3" t="s">
        <v>86</v>
      </c>
      <c r="BC28" s="3" t="s">
        <v>92</v>
      </c>
      <c r="BD28" s="3" t="s">
        <v>86</v>
      </c>
      <c r="BE28" s="3" t="s">
        <v>86</v>
      </c>
      <c r="BF28" s="3" t="s">
        <v>479</v>
      </c>
      <c r="BG28" s="3" t="s">
        <v>66</v>
      </c>
      <c r="BH28" s="3" t="s">
        <v>86</v>
      </c>
      <c r="BI28" s="3" t="s">
        <v>66</v>
      </c>
      <c r="BJ28" s="3" t="s">
        <v>700</v>
      </c>
    </row>
    <row r="29" spans="1:62" s="2" customFormat="1" ht="71.25" x14ac:dyDescent="0.45">
      <c r="A29" s="2" t="s">
        <v>241</v>
      </c>
      <c r="B29" s="3" t="s">
        <v>38</v>
      </c>
      <c r="C29" s="3" t="s">
        <v>34</v>
      </c>
      <c r="D29" s="1" t="s">
        <v>263</v>
      </c>
      <c r="E29" s="3" t="s">
        <v>55</v>
      </c>
      <c r="F29" s="3" t="s">
        <v>66</v>
      </c>
      <c r="G29" s="3" t="s">
        <v>66</v>
      </c>
      <c r="H29" s="3" t="s">
        <v>66</v>
      </c>
      <c r="I29" s="3" t="s">
        <v>66</v>
      </c>
      <c r="J29" s="3" t="s">
        <v>66</v>
      </c>
      <c r="K29" s="3" t="s">
        <v>60</v>
      </c>
      <c r="L29" s="3" t="s">
        <v>66</v>
      </c>
      <c r="M29" s="3" t="s">
        <v>66</v>
      </c>
      <c r="N29" s="3" t="s">
        <v>66</v>
      </c>
      <c r="O29" s="3" t="s">
        <v>66</v>
      </c>
      <c r="P29" s="3" t="s">
        <v>66</v>
      </c>
      <c r="Q29" s="3" t="s">
        <v>66</v>
      </c>
      <c r="R29" s="3" t="s">
        <v>66</v>
      </c>
      <c r="S29" s="3" t="s">
        <v>66</v>
      </c>
      <c r="T29" s="3" t="s">
        <v>66</v>
      </c>
      <c r="U29" s="3" t="s">
        <v>66</v>
      </c>
      <c r="V29" s="3" t="s">
        <v>66</v>
      </c>
      <c r="W29" s="3" t="s">
        <v>66</v>
      </c>
      <c r="X29" s="3" t="s">
        <v>66</v>
      </c>
      <c r="Y29" s="3" t="s">
        <v>66</v>
      </c>
      <c r="Z29" s="3" t="s">
        <v>64</v>
      </c>
      <c r="AA29" s="1" t="s">
        <v>248</v>
      </c>
      <c r="AB29" s="3" t="s">
        <v>79</v>
      </c>
      <c r="AC29" s="3" t="s">
        <v>100</v>
      </c>
      <c r="AD29" s="3" t="s">
        <v>315</v>
      </c>
      <c r="AE29" s="3" t="s">
        <v>314</v>
      </c>
      <c r="AF29" s="3" t="s">
        <v>466</v>
      </c>
      <c r="AG29" s="3" t="s">
        <v>92</v>
      </c>
      <c r="AH29" s="3" t="s">
        <v>92</v>
      </c>
      <c r="AI29" s="3" t="s">
        <v>92</v>
      </c>
      <c r="AJ29" s="3" t="s">
        <v>92</v>
      </c>
      <c r="AK29" s="3" t="s">
        <v>92</v>
      </c>
      <c r="AL29" s="3" t="s">
        <v>92</v>
      </c>
      <c r="AM29" s="3" t="s">
        <v>92</v>
      </c>
      <c r="AN29" s="3" t="s">
        <v>92</v>
      </c>
      <c r="AO29" s="3" t="s">
        <v>92</v>
      </c>
      <c r="AP29" s="3" t="s">
        <v>92</v>
      </c>
      <c r="AQ29" s="3" t="s">
        <v>564</v>
      </c>
      <c r="AR29" s="3">
        <v>1</v>
      </c>
      <c r="AS29" s="3">
        <v>1</v>
      </c>
      <c r="AT29" s="3">
        <v>0</v>
      </c>
      <c r="AU29" s="3">
        <v>0</v>
      </c>
      <c r="AV29" s="3">
        <v>0</v>
      </c>
      <c r="AW29" s="3">
        <v>0</v>
      </c>
      <c r="AX29" s="3">
        <v>0</v>
      </c>
      <c r="AY29" s="3">
        <v>0</v>
      </c>
      <c r="AZ29" s="3">
        <v>0</v>
      </c>
      <c r="BA29" s="3">
        <v>0</v>
      </c>
      <c r="BB29" s="3" t="s">
        <v>86</v>
      </c>
      <c r="BC29" s="3" t="s">
        <v>92</v>
      </c>
      <c r="BD29" s="3" t="s">
        <v>86</v>
      </c>
      <c r="BE29" s="3" t="s">
        <v>86</v>
      </c>
      <c r="BF29" s="3" t="s">
        <v>479</v>
      </c>
      <c r="BG29" s="3" t="s">
        <v>66</v>
      </c>
      <c r="BH29" s="3" t="s">
        <v>86</v>
      </c>
      <c r="BI29" s="3" t="s">
        <v>66</v>
      </c>
      <c r="BJ29" s="3" t="s">
        <v>700</v>
      </c>
    </row>
    <row r="30" spans="1:62" s="2" customFormat="1" ht="71.25" x14ac:dyDescent="0.45">
      <c r="A30" s="2" t="s">
        <v>241</v>
      </c>
      <c r="B30" s="3" t="s">
        <v>38</v>
      </c>
      <c r="C30" s="3" t="s">
        <v>34</v>
      </c>
      <c r="D30" s="1" t="s">
        <v>265</v>
      </c>
      <c r="E30" s="3" t="s">
        <v>55</v>
      </c>
      <c r="F30" s="3" t="s">
        <v>66</v>
      </c>
      <c r="G30" s="3" t="s">
        <v>66</v>
      </c>
      <c r="H30" s="3" t="s">
        <v>66</v>
      </c>
      <c r="I30" s="3" t="s">
        <v>66</v>
      </c>
      <c r="J30" s="3" t="s">
        <v>66</v>
      </c>
      <c r="K30" s="3" t="s">
        <v>60</v>
      </c>
      <c r="L30" s="3" t="s">
        <v>66</v>
      </c>
      <c r="M30" s="3" t="s">
        <v>66</v>
      </c>
      <c r="N30" s="3" t="s">
        <v>66</v>
      </c>
      <c r="O30" s="3" t="s">
        <v>66</v>
      </c>
      <c r="P30" s="3" t="s">
        <v>66</v>
      </c>
      <c r="Q30" s="3" t="s">
        <v>66</v>
      </c>
      <c r="R30" s="3" t="s">
        <v>66</v>
      </c>
      <c r="S30" s="3" t="s">
        <v>66</v>
      </c>
      <c r="T30" s="3" t="s">
        <v>66</v>
      </c>
      <c r="U30" s="3" t="s">
        <v>66</v>
      </c>
      <c r="V30" s="3" t="s">
        <v>66</v>
      </c>
      <c r="W30" s="3" t="s">
        <v>66</v>
      </c>
      <c r="X30" s="3" t="s">
        <v>66</v>
      </c>
      <c r="Y30" s="3" t="s">
        <v>66</v>
      </c>
      <c r="Z30" s="3" t="s">
        <v>64</v>
      </c>
      <c r="AA30" s="1" t="s">
        <v>248</v>
      </c>
      <c r="AB30" s="3" t="s">
        <v>79</v>
      </c>
      <c r="AC30" s="3" t="s">
        <v>100</v>
      </c>
      <c r="AD30" s="3" t="s">
        <v>315</v>
      </c>
      <c r="AE30" s="3" t="s">
        <v>299</v>
      </c>
      <c r="AF30" s="3" t="s">
        <v>466</v>
      </c>
      <c r="AG30" s="3" t="s">
        <v>92</v>
      </c>
      <c r="AH30" s="3" t="s">
        <v>92</v>
      </c>
      <c r="AI30" s="3" t="s">
        <v>92</v>
      </c>
      <c r="AJ30" s="3" t="s">
        <v>92</v>
      </c>
      <c r="AK30" s="3" t="s">
        <v>92</v>
      </c>
      <c r="AL30" s="3" t="s">
        <v>92</v>
      </c>
      <c r="AM30" s="3" t="s">
        <v>92</v>
      </c>
      <c r="AN30" s="3" t="s">
        <v>92</v>
      </c>
      <c r="AO30" s="3" t="s">
        <v>92</v>
      </c>
      <c r="AP30" s="3" t="s">
        <v>92</v>
      </c>
      <c r="AQ30" s="3" t="s">
        <v>564</v>
      </c>
      <c r="AR30" s="3">
        <v>1</v>
      </c>
      <c r="AS30" s="3">
        <v>1</v>
      </c>
      <c r="AT30" s="3">
        <v>0</v>
      </c>
      <c r="AU30" s="3">
        <v>0</v>
      </c>
      <c r="AV30" s="3">
        <v>0</v>
      </c>
      <c r="AW30" s="3">
        <v>0</v>
      </c>
      <c r="AX30" s="3">
        <v>0</v>
      </c>
      <c r="AY30" s="3">
        <v>0</v>
      </c>
      <c r="AZ30" s="3">
        <v>0</v>
      </c>
      <c r="BA30" s="3">
        <v>0</v>
      </c>
      <c r="BB30" s="3" t="s">
        <v>86</v>
      </c>
      <c r="BC30" s="3" t="s">
        <v>92</v>
      </c>
      <c r="BD30" s="3" t="s">
        <v>86</v>
      </c>
      <c r="BE30" s="3" t="s">
        <v>86</v>
      </c>
      <c r="BF30" s="3" t="s">
        <v>479</v>
      </c>
      <c r="BG30" s="3" t="s">
        <v>66</v>
      </c>
      <c r="BH30" s="3" t="s">
        <v>86</v>
      </c>
      <c r="BI30" s="3" t="s">
        <v>66</v>
      </c>
      <c r="BJ30" s="3" t="s">
        <v>700</v>
      </c>
    </row>
    <row r="31" spans="1:62" s="2" customFormat="1" ht="71.25" x14ac:dyDescent="0.45">
      <c r="A31" s="2" t="s">
        <v>241</v>
      </c>
      <c r="B31" s="3" t="s">
        <v>38</v>
      </c>
      <c r="C31" s="3" t="s">
        <v>34</v>
      </c>
      <c r="D31" s="1" t="s">
        <v>266</v>
      </c>
      <c r="E31" s="3" t="s">
        <v>55</v>
      </c>
      <c r="F31" s="3" t="s">
        <v>66</v>
      </c>
      <c r="G31" s="3" t="s">
        <v>66</v>
      </c>
      <c r="H31" s="3" t="s">
        <v>66</v>
      </c>
      <c r="I31" s="3" t="s">
        <v>66</v>
      </c>
      <c r="J31" s="3" t="s">
        <v>66</v>
      </c>
      <c r="K31" s="3" t="s">
        <v>60</v>
      </c>
      <c r="L31" s="3" t="s">
        <v>66</v>
      </c>
      <c r="M31" s="3" t="s">
        <v>66</v>
      </c>
      <c r="N31" s="3" t="s">
        <v>66</v>
      </c>
      <c r="O31" s="3" t="s">
        <v>66</v>
      </c>
      <c r="P31" s="3" t="s">
        <v>66</v>
      </c>
      <c r="Q31" s="3" t="s">
        <v>66</v>
      </c>
      <c r="R31" s="3" t="s">
        <v>66</v>
      </c>
      <c r="S31" s="3" t="s">
        <v>66</v>
      </c>
      <c r="T31" s="3" t="s">
        <v>66</v>
      </c>
      <c r="U31" s="3" t="s">
        <v>66</v>
      </c>
      <c r="V31" s="3" t="s">
        <v>66</v>
      </c>
      <c r="W31" s="3" t="s">
        <v>66</v>
      </c>
      <c r="X31" s="3" t="s">
        <v>66</v>
      </c>
      <c r="Y31" s="3" t="s">
        <v>66</v>
      </c>
      <c r="Z31" s="3" t="s">
        <v>64</v>
      </c>
      <c r="AA31" s="1" t="s">
        <v>248</v>
      </c>
      <c r="AB31" s="3" t="s">
        <v>79</v>
      </c>
      <c r="AC31" s="3" t="s">
        <v>100</v>
      </c>
      <c r="AD31" s="3" t="s">
        <v>493</v>
      </c>
      <c r="AE31" s="3" t="s">
        <v>298</v>
      </c>
      <c r="AF31" s="3" t="s">
        <v>466</v>
      </c>
      <c r="AG31" s="3" t="s">
        <v>92</v>
      </c>
      <c r="AH31" s="3" t="s">
        <v>92</v>
      </c>
      <c r="AI31" s="3" t="s">
        <v>92</v>
      </c>
      <c r="AJ31" s="3" t="s">
        <v>92</v>
      </c>
      <c r="AK31" s="3" t="s">
        <v>92</v>
      </c>
      <c r="AL31" s="3" t="s">
        <v>92</v>
      </c>
      <c r="AM31" s="3" t="s">
        <v>92</v>
      </c>
      <c r="AN31" s="3" t="s">
        <v>92</v>
      </c>
      <c r="AO31" s="3" t="s">
        <v>92</v>
      </c>
      <c r="AP31" s="3" t="s">
        <v>92</v>
      </c>
      <c r="AQ31" s="3" t="s">
        <v>563</v>
      </c>
      <c r="AR31" s="3">
        <v>0</v>
      </c>
      <c r="AS31" s="3">
        <v>1</v>
      </c>
      <c r="AT31" s="3">
        <v>0</v>
      </c>
      <c r="AU31" s="3">
        <v>0</v>
      </c>
      <c r="AV31" s="3">
        <v>1</v>
      </c>
      <c r="AW31" s="3">
        <v>1</v>
      </c>
      <c r="AX31" s="3">
        <v>0</v>
      </c>
      <c r="AY31" s="3">
        <v>0</v>
      </c>
      <c r="AZ31" s="3">
        <v>0</v>
      </c>
      <c r="BA31" s="3">
        <v>0</v>
      </c>
      <c r="BB31" s="3" t="s">
        <v>86</v>
      </c>
      <c r="BC31" s="3" t="s">
        <v>92</v>
      </c>
      <c r="BD31" s="3" t="s">
        <v>86</v>
      </c>
      <c r="BE31" s="3" t="s">
        <v>86</v>
      </c>
      <c r="BF31" s="3" t="s">
        <v>479</v>
      </c>
      <c r="BG31" s="3" t="s">
        <v>66</v>
      </c>
      <c r="BH31" s="3" t="s">
        <v>86</v>
      </c>
      <c r="BI31" s="3" t="s">
        <v>66</v>
      </c>
      <c r="BJ31" s="3" t="s">
        <v>700</v>
      </c>
    </row>
    <row r="32" spans="1:62" ht="28.5" x14ac:dyDescent="0.45">
      <c r="A32" t="s">
        <v>25</v>
      </c>
      <c r="B32" s="1" t="s">
        <v>38</v>
      </c>
      <c r="C32" s="1" t="s">
        <v>35</v>
      </c>
      <c r="D32" s="1" t="s">
        <v>262</v>
      </c>
      <c r="E32" s="1" t="s">
        <v>53</v>
      </c>
      <c r="F32" s="1" t="s">
        <v>414</v>
      </c>
      <c r="G32" s="1" t="s">
        <v>95</v>
      </c>
      <c r="H32" s="1" t="s">
        <v>57</v>
      </c>
      <c r="I32" s="1" t="s">
        <v>61</v>
      </c>
      <c r="J32" s="1" t="s">
        <v>86</v>
      </c>
      <c r="K32" s="1" t="s">
        <v>59</v>
      </c>
      <c r="L32" s="1" t="s">
        <v>86</v>
      </c>
      <c r="M32" s="1" t="s">
        <v>74</v>
      </c>
      <c r="N32" s="1">
        <v>2</v>
      </c>
      <c r="O32" s="1">
        <v>0</v>
      </c>
      <c r="P32" s="1">
        <v>0</v>
      </c>
      <c r="Q32" s="1">
        <v>0</v>
      </c>
      <c r="R32" s="1">
        <v>0</v>
      </c>
      <c r="S32" s="1" t="s">
        <v>61</v>
      </c>
      <c r="T32" s="1">
        <v>0</v>
      </c>
      <c r="U32" s="1" t="s">
        <v>92</v>
      </c>
      <c r="V32" s="1" t="s">
        <v>92</v>
      </c>
      <c r="W32" s="1" t="s">
        <v>92</v>
      </c>
      <c r="X32" s="1" t="s">
        <v>92</v>
      </c>
      <c r="Y32" s="1">
        <v>2</v>
      </c>
      <c r="Z32" s="1" t="s">
        <v>72</v>
      </c>
      <c r="AA32" s="1" t="s">
        <v>248</v>
      </c>
      <c r="AB32" s="1" t="s">
        <v>79</v>
      </c>
      <c r="AC32" s="1" t="s">
        <v>93</v>
      </c>
      <c r="AD32" s="1" t="s">
        <v>297</v>
      </c>
      <c r="AE32" s="1" t="s">
        <v>313</v>
      </c>
      <c r="AF32" s="1" t="s">
        <v>110</v>
      </c>
      <c r="AG32" s="1" t="s">
        <v>86</v>
      </c>
      <c r="AH32" s="1" t="s">
        <v>127</v>
      </c>
      <c r="AI32" s="1" t="s">
        <v>92</v>
      </c>
      <c r="AJ32" s="1" t="s">
        <v>92</v>
      </c>
      <c r="AK32" s="1" t="s">
        <v>92</v>
      </c>
      <c r="AL32" s="1" t="s">
        <v>127</v>
      </c>
      <c r="AM32" s="1" t="s">
        <v>92</v>
      </c>
      <c r="AN32" s="1" t="s">
        <v>92</v>
      </c>
      <c r="AO32" s="1" t="s">
        <v>92</v>
      </c>
      <c r="AP32" s="1" t="s">
        <v>92</v>
      </c>
      <c r="AQ32" s="1" t="s">
        <v>126</v>
      </c>
      <c r="AR32" s="1">
        <v>1</v>
      </c>
      <c r="AS32" s="1">
        <v>1</v>
      </c>
      <c r="AT32" s="1">
        <v>0</v>
      </c>
      <c r="AU32" s="1">
        <v>0</v>
      </c>
      <c r="AV32" s="1">
        <v>0</v>
      </c>
      <c r="AW32" s="1">
        <v>0</v>
      </c>
      <c r="AX32" s="1">
        <v>0</v>
      </c>
      <c r="AY32" s="1">
        <v>0</v>
      </c>
      <c r="AZ32" s="1">
        <v>0</v>
      </c>
      <c r="BA32" s="1">
        <v>1</v>
      </c>
      <c r="BB32" s="1" t="s">
        <v>92</v>
      </c>
      <c r="BC32" s="1" t="s">
        <v>92</v>
      </c>
      <c r="BD32" s="1" t="s">
        <v>92</v>
      </c>
      <c r="BE32" s="1" t="s">
        <v>92</v>
      </c>
      <c r="BF32" s="1" t="s">
        <v>463</v>
      </c>
      <c r="BG32" s="1" t="s">
        <v>102</v>
      </c>
      <c r="BH32" s="1" t="s">
        <v>86</v>
      </c>
      <c r="BJ32" s="1" t="s">
        <v>701</v>
      </c>
    </row>
    <row r="33" spans="1:62" ht="28.5" x14ac:dyDescent="0.45">
      <c r="A33" t="s">
        <v>39</v>
      </c>
      <c r="B33" s="1" t="s">
        <v>38</v>
      </c>
      <c r="C33" s="1" t="s">
        <v>44</v>
      </c>
      <c r="D33" s="1" t="s">
        <v>262</v>
      </c>
      <c r="E33" s="1" t="s">
        <v>51</v>
      </c>
      <c r="F33" s="1" t="s">
        <v>420</v>
      </c>
      <c r="G33" s="1" t="s">
        <v>410</v>
      </c>
      <c r="H33" s="1" t="s">
        <v>177</v>
      </c>
      <c r="I33" s="1" t="s">
        <v>386</v>
      </c>
      <c r="J33" s="1" t="s">
        <v>86</v>
      </c>
      <c r="K33" s="1" t="s">
        <v>59</v>
      </c>
      <c r="L33" s="1" t="s">
        <v>86</v>
      </c>
      <c r="M33" s="1" t="s">
        <v>130</v>
      </c>
      <c r="N33" s="1">
        <v>0</v>
      </c>
      <c r="O33" s="1">
        <v>0</v>
      </c>
      <c r="P33" s="1">
        <v>1</v>
      </c>
      <c r="Q33" s="1">
        <v>2</v>
      </c>
      <c r="R33" s="1">
        <v>0</v>
      </c>
      <c r="S33" s="1" t="s">
        <v>61</v>
      </c>
      <c r="T33" s="1">
        <v>0</v>
      </c>
      <c r="U33" s="1" t="s">
        <v>92</v>
      </c>
      <c r="V33" s="1" t="s">
        <v>92</v>
      </c>
      <c r="W33" s="1" t="s">
        <v>92</v>
      </c>
      <c r="X33" s="1" t="s">
        <v>92</v>
      </c>
      <c r="Y33" s="1">
        <v>3</v>
      </c>
      <c r="Z33" s="1" t="s">
        <v>129</v>
      </c>
      <c r="AA33" s="1" t="s">
        <v>248</v>
      </c>
      <c r="AB33" s="1" t="s">
        <v>79</v>
      </c>
      <c r="AC33" s="1" t="s">
        <v>93</v>
      </c>
      <c r="AD33" s="1" t="s">
        <v>85</v>
      </c>
      <c r="AE33" s="1" t="s">
        <v>61</v>
      </c>
      <c r="AF33" s="1" t="s">
        <v>56</v>
      </c>
      <c r="AG33" s="1" t="s">
        <v>92</v>
      </c>
      <c r="AH33" s="1" t="s">
        <v>92</v>
      </c>
      <c r="AI33" s="1" t="s">
        <v>92</v>
      </c>
      <c r="AJ33" s="1" t="s">
        <v>92</v>
      </c>
      <c r="AK33" s="1" t="s">
        <v>92</v>
      </c>
      <c r="AL33" s="1" t="s">
        <v>92</v>
      </c>
      <c r="AM33" s="1" t="s">
        <v>92</v>
      </c>
      <c r="AN33" s="1" t="s">
        <v>92</v>
      </c>
      <c r="AO33" s="1" t="s">
        <v>92</v>
      </c>
      <c r="AP33" s="1" t="s">
        <v>92</v>
      </c>
      <c r="AQ33" s="1" t="s">
        <v>131</v>
      </c>
      <c r="AR33" s="1">
        <v>1</v>
      </c>
      <c r="AS33" s="1">
        <v>0</v>
      </c>
      <c r="AT33" s="1">
        <v>0</v>
      </c>
      <c r="AU33" s="1">
        <v>0</v>
      </c>
      <c r="AV33" s="1">
        <v>0</v>
      </c>
      <c r="AW33" s="1">
        <v>0</v>
      </c>
      <c r="AX33" s="1">
        <v>0</v>
      </c>
      <c r="AY33" s="1">
        <v>1</v>
      </c>
      <c r="AZ33" s="1">
        <v>0</v>
      </c>
      <c r="BA33" s="1">
        <v>1</v>
      </c>
      <c r="BB33" s="1" t="s">
        <v>92</v>
      </c>
      <c r="BC33" s="1" t="s">
        <v>92</v>
      </c>
      <c r="BD33" s="1" t="s">
        <v>92</v>
      </c>
      <c r="BE33" s="1" t="s">
        <v>92</v>
      </c>
      <c r="BF33" s="1" t="s">
        <v>463</v>
      </c>
      <c r="BG33" s="1" t="s">
        <v>440</v>
      </c>
      <c r="BH33" s="1" t="s">
        <v>92</v>
      </c>
      <c r="BJ33" s="1" t="s">
        <v>702</v>
      </c>
    </row>
    <row r="34" spans="1:62" ht="42.75" x14ac:dyDescent="0.45">
      <c r="A34" t="s">
        <v>40</v>
      </c>
      <c r="B34" s="1" t="s">
        <v>38</v>
      </c>
      <c r="C34" s="1" t="s">
        <v>45</v>
      </c>
      <c r="D34" s="1" t="s">
        <v>262</v>
      </c>
      <c r="E34" s="1" t="s">
        <v>54</v>
      </c>
      <c r="F34" s="1" t="s">
        <v>419</v>
      </c>
      <c r="G34" s="1" t="s">
        <v>410</v>
      </c>
      <c r="H34" s="1" t="s">
        <v>177</v>
      </c>
      <c r="I34" s="1" t="s">
        <v>387</v>
      </c>
      <c r="J34" s="1" t="s">
        <v>86</v>
      </c>
      <c r="K34" s="1" t="s">
        <v>59</v>
      </c>
      <c r="L34" s="1" t="s">
        <v>86</v>
      </c>
      <c r="M34" s="1" t="s">
        <v>132</v>
      </c>
      <c r="N34" s="1">
        <v>3</v>
      </c>
      <c r="O34" s="1">
        <v>0</v>
      </c>
      <c r="P34" s="1">
        <v>0</v>
      </c>
      <c r="Q34" s="1">
        <v>0</v>
      </c>
      <c r="R34" s="1">
        <v>0</v>
      </c>
      <c r="S34" s="1" t="s">
        <v>61</v>
      </c>
      <c r="T34" s="1">
        <v>0</v>
      </c>
      <c r="U34" s="1" t="s">
        <v>92</v>
      </c>
      <c r="V34" s="1" t="s">
        <v>92</v>
      </c>
      <c r="W34" s="1" t="s">
        <v>92</v>
      </c>
      <c r="X34" s="1" t="s">
        <v>92</v>
      </c>
      <c r="Y34" s="1">
        <v>3</v>
      </c>
      <c r="Z34" s="1" t="s">
        <v>129</v>
      </c>
      <c r="AA34" s="1" t="s">
        <v>248</v>
      </c>
      <c r="AB34" s="1" t="s">
        <v>79</v>
      </c>
      <c r="AC34" s="1" t="s">
        <v>93</v>
      </c>
      <c r="AD34" s="1" t="s">
        <v>297</v>
      </c>
      <c r="AE34" s="1" t="s">
        <v>313</v>
      </c>
      <c r="AF34" s="1" t="s">
        <v>111</v>
      </c>
      <c r="AG34" s="1" t="s">
        <v>86</v>
      </c>
      <c r="AH34" s="1" t="s">
        <v>134</v>
      </c>
      <c r="AI34" s="1" t="s">
        <v>92</v>
      </c>
      <c r="AJ34" s="1" t="s">
        <v>92</v>
      </c>
      <c r="AK34" s="1" t="s">
        <v>92</v>
      </c>
      <c r="AL34" s="1" t="s">
        <v>92</v>
      </c>
      <c r="AM34" s="1" t="s">
        <v>544</v>
      </c>
      <c r="AN34" s="1" t="s">
        <v>547</v>
      </c>
      <c r="AO34" s="1" t="s">
        <v>92</v>
      </c>
      <c r="AP34" s="1" t="s">
        <v>92</v>
      </c>
      <c r="AQ34" s="1" t="s">
        <v>133</v>
      </c>
      <c r="AR34" s="1">
        <v>1</v>
      </c>
      <c r="AS34" s="1">
        <v>1</v>
      </c>
      <c r="AT34" s="1">
        <v>0</v>
      </c>
      <c r="AU34" s="1">
        <v>1</v>
      </c>
      <c r="AV34" s="1">
        <v>1</v>
      </c>
      <c r="AW34" s="1">
        <v>0</v>
      </c>
      <c r="AX34" s="1">
        <v>0</v>
      </c>
      <c r="AY34" s="1">
        <v>1</v>
      </c>
      <c r="AZ34" s="1">
        <v>0</v>
      </c>
      <c r="BA34" s="1">
        <v>1</v>
      </c>
      <c r="BB34" s="1" t="s">
        <v>92</v>
      </c>
      <c r="BC34" s="1" t="s">
        <v>92</v>
      </c>
      <c r="BD34" s="1" t="s">
        <v>92</v>
      </c>
      <c r="BE34" s="1" t="s">
        <v>92</v>
      </c>
      <c r="BF34" s="1" t="s">
        <v>463</v>
      </c>
      <c r="BG34" s="1" t="s">
        <v>92</v>
      </c>
      <c r="BH34" s="1" t="s">
        <v>86</v>
      </c>
      <c r="BI34" s="1" t="s">
        <v>450</v>
      </c>
      <c r="BJ34" s="1" t="s">
        <v>703</v>
      </c>
    </row>
    <row r="35" spans="1:62" ht="156.75" x14ac:dyDescent="0.45">
      <c r="A35" t="s">
        <v>41</v>
      </c>
      <c r="B35" s="1" t="s">
        <v>38</v>
      </c>
      <c r="C35" s="1" t="s">
        <v>273</v>
      </c>
      <c r="D35" s="1" t="s">
        <v>271</v>
      </c>
      <c r="E35" s="1" t="s">
        <v>51</v>
      </c>
      <c r="F35" s="1" t="s">
        <v>418</v>
      </c>
      <c r="G35" s="1" t="s">
        <v>410</v>
      </c>
      <c r="H35" s="1" t="s">
        <v>521</v>
      </c>
      <c r="I35" s="1" t="s">
        <v>61</v>
      </c>
      <c r="J35" s="1" t="s">
        <v>86</v>
      </c>
      <c r="K35" t="s">
        <v>59</v>
      </c>
      <c r="L35" s="1" t="s">
        <v>86</v>
      </c>
      <c r="M35" s="1" t="s">
        <v>228</v>
      </c>
      <c r="N35" s="1">
        <v>1</v>
      </c>
      <c r="O35" s="1">
        <v>0</v>
      </c>
      <c r="P35" s="1">
        <v>4</v>
      </c>
      <c r="Q35" s="1">
        <v>0</v>
      </c>
      <c r="R35" s="1">
        <v>1</v>
      </c>
      <c r="S35" s="1" t="s">
        <v>362</v>
      </c>
      <c r="T35" s="1">
        <v>0</v>
      </c>
      <c r="U35" s="1" t="s">
        <v>92</v>
      </c>
      <c r="V35" s="1" t="s">
        <v>371</v>
      </c>
      <c r="W35" s="1" t="s">
        <v>92</v>
      </c>
      <c r="X35" s="1" t="s">
        <v>372</v>
      </c>
      <c r="Y35" s="1">
        <v>8</v>
      </c>
      <c r="Z35" t="s">
        <v>225</v>
      </c>
      <c r="AA35" s="1" t="s">
        <v>249</v>
      </c>
      <c r="AB35" t="s">
        <v>76</v>
      </c>
      <c r="AC35" t="s">
        <v>100</v>
      </c>
      <c r="AD35" t="s">
        <v>297</v>
      </c>
      <c r="AE35" s="1" t="s">
        <v>316</v>
      </c>
      <c r="AF35" s="1" t="s">
        <v>111</v>
      </c>
      <c r="AG35" s="1" t="s">
        <v>86</v>
      </c>
      <c r="AH35" s="1" t="s">
        <v>229</v>
      </c>
      <c r="AI35" t="s">
        <v>549</v>
      </c>
      <c r="AJ35" s="1" t="s">
        <v>92</v>
      </c>
      <c r="AK35" s="1" t="s">
        <v>92</v>
      </c>
      <c r="AL35" s="1" t="s">
        <v>92</v>
      </c>
      <c r="AM35" s="1" t="s">
        <v>542</v>
      </c>
      <c r="AN35" s="1" t="s">
        <v>551</v>
      </c>
      <c r="AO35" s="1" t="s">
        <v>86</v>
      </c>
      <c r="AP35" s="1" t="s">
        <v>581</v>
      </c>
      <c r="AQ35" s="1" t="s">
        <v>446</v>
      </c>
      <c r="AR35" s="1">
        <v>1</v>
      </c>
      <c r="AS35" s="1">
        <v>1</v>
      </c>
      <c r="AT35" s="1">
        <v>1</v>
      </c>
      <c r="AU35" s="1">
        <v>1</v>
      </c>
      <c r="AV35" s="1">
        <v>1</v>
      </c>
      <c r="AW35" s="1">
        <v>1</v>
      </c>
      <c r="AX35" s="1">
        <v>1</v>
      </c>
      <c r="AY35" s="1">
        <v>1</v>
      </c>
      <c r="AZ35" s="1">
        <v>1</v>
      </c>
      <c r="BA35" s="1">
        <v>1</v>
      </c>
      <c r="BB35" t="s">
        <v>86</v>
      </c>
      <c r="BC35" t="s">
        <v>86</v>
      </c>
      <c r="BD35" t="s">
        <v>86</v>
      </c>
      <c r="BE35" t="s">
        <v>92</v>
      </c>
      <c r="BF35" s="1" t="s">
        <v>463</v>
      </c>
      <c r="BG35" t="s">
        <v>92</v>
      </c>
      <c r="BH35" s="1" t="s">
        <v>96</v>
      </c>
      <c r="BI35" s="1" t="s">
        <v>451</v>
      </c>
      <c r="BJ35" s="1" t="s">
        <v>704</v>
      </c>
    </row>
    <row r="36" spans="1:62" ht="99.75" x14ac:dyDescent="0.45">
      <c r="A36" t="s">
        <v>42</v>
      </c>
      <c r="B36" s="1" t="s">
        <v>38</v>
      </c>
      <c r="C36" s="1" t="s">
        <v>274</v>
      </c>
      <c r="D36" s="1" t="s">
        <v>272</v>
      </c>
      <c r="E36" s="1" t="s">
        <v>50</v>
      </c>
      <c r="F36" s="1" t="s">
        <v>417</v>
      </c>
      <c r="G36" s="1" t="s">
        <v>415</v>
      </c>
      <c r="H36" t="s">
        <v>177</v>
      </c>
      <c r="I36" s="1" t="s">
        <v>61</v>
      </c>
      <c r="J36" s="1" t="s">
        <v>86</v>
      </c>
      <c r="K36" t="s">
        <v>59</v>
      </c>
      <c r="L36" s="1" t="s">
        <v>86</v>
      </c>
      <c r="M36" t="s">
        <v>156</v>
      </c>
      <c r="N36" s="1">
        <v>1</v>
      </c>
      <c r="O36" s="1">
        <v>0</v>
      </c>
      <c r="P36" s="1">
        <v>0</v>
      </c>
      <c r="Q36" s="1">
        <v>0</v>
      </c>
      <c r="R36" s="1">
        <v>0</v>
      </c>
      <c r="S36" s="1" t="s">
        <v>61</v>
      </c>
      <c r="T36" s="1">
        <v>0</v>
      </c>
      <c r="U36" s="1" t="s">
        <v>92</v>
      </c>
      <c r="V36" s="1" t="s">
        <v>92</v>
      </c>
      <c r="W36" s="1" t="s">
        <v>92</v>
      </c>
      <c r="X36" s="1" t="s">
        <v>92</v>
      </c>
      <c r="Y36" s="1">
        <v>1</v>
      </c>
      <c r="Z36" t="s">
        <v>225</v>
      </c>
      <c r="AA36" s="1" t="s">
        <v>249</v>
      </c>
      <c r="AB36" t="s">
        <v>78</v>
      </c>
      <c r="AC36" t="s">
        <v>100</v>
      </c>
      <c r="AD36" t="s">
        <v>82</v>
      </c>
      <c r="AE36" s="1" t="s">
        <v>317</v>
      </c>
      <c r="AF36" t="s">
        <v>110</v>
      </c>
      <c r="AG36" s="1" t="s">
        <v>86</v>
      </c>
      <c r="AH36" s="1" t="s">
        <v>230</v>
      </c>
      <c r="AI36" t="s">
        <v>92</v>
      </c>
      <c r="AJ36" s="1" t="s">
        <v>92</v>
      </c>
      <c r="AK36" s="1" t="s">
        <v>92</v>
      </c>
      <c r="AL36" s="1" t="s">
        <v>541</v>
      </c>
      <c r="AM36" s="1" t="s">
        <v>544</v>
      </c>
      <c r="AN36" s="1" t="s">
        <v>545</v>
      </c>
      <c r="AO36" s="1" t="s">
        <v>86</v>
      </c>
      <c r="AP36" t="s">
        <v>581</v>
      </c>
      <c r="AQ36" s="1" t="s">
        <v>233</v>
      </c>
      <c r="AR36" s="1">
        <v>1</v>
      </c>
      <c r="AS36" s="1">
        <v>1</v>
      </c>
      <c r="AT36" s="1">
        <v>0</v>
      </c>
      <c r="AU36" s="1">
        <v>1</v>
      </c>
      <c r="AV36" s="1">
        <v>1</v>
      </c>
      <c r="AW36" s="1">
        <v>1</v>
      </c>
      <c r="AX36" s="1">
        <v>1</v>
      </c>
      <c r="AY36" s="1">
        <v>1</v>
      </c>
      <c r="AZ36" s="1">
        <v>1</v>
      </c>
      <c r="BA36" s="1">
        <v>1</v>
      </c>
      <c r="BB36" t="s">
        <v>86</v>
      </c>
      <c r="BC36" t="s">
        <v>96</v>
      </c>
      <c r="BD36" t="s">
        <v>86</v>
      </c>
      <c r="BE36" t="s">
        <v>86</v>
      </c>
      <c r="BF36" s="1" t="s">
        <v>481</v>
      </c>
      <c r="BG36" t="s">
        <v>92</v>
      </c>
      <c r="BH36" s="1" t="s">
        <v>96</v>
      </c>
      <c r="BI36" s="1" t="s">
        <v>449</v>
      </c>
      <c r="BJ36" s="1" t="s">
        <v>705</v>
      </c>
    </row>
    <row r="37" spans="1:62" ht="156.75" x14ac:dyDescent="0.45">
      <c r="A37" t="s">
        <v>43</v>
      </c>
      <c r="B37" s="1" t="s">
        <v>38</v>
      </c>
      <c r="C37" s="1" t="s">
        <v>275</v>
      </c>
      <c r="D37" s="1" t="s">
        <v>263</v>
      </c>
      <c r="E37" s="1" t="s">
        <v>49</v>
      </c>
      <c r="F37" s="1" t="s">
        <v>421</v>
      </c>
      <c r="G37" s="1" t="s">
        <v>410</v>
      </c>
      <c r="H37" t="s">
        <v>177</v>
      </c>
      <c r="I37" s="1" t="s">
        <v>61</v>
      </c>
      <c r="J37" s="1" t="s">
        <v>86</v>
      </c>
      <c r="K37" t="s">
        <v>59</v>
      </c>
      <c r="L37" s="1" t="s">
        <v>92</v>
      </c>
      <c r="M37" t="s">
        <v>234</v>
      </c>
      <c r="N37" s="1">
        <v>0</v>
      </c>
      <c r="O37" s="1">
        <v>0</v>
      </c>
      <c r="P37" s="1">
        <v>0</v>
      </c>
      <c r="Q37" s="1">
        <v>0</v>
      </c>
      <c r="R37" s="1">
        <v>0</v>
      </c>
      <c r="S37" s="1">
        <v>0</v>
      </c>
      <c r="T37" s="1">
        <v>0</v>
      </c>
      <c r="U37" s="1" t="s">
        <v>92</v>
      </c>
      <c r="V37" s="1" t="s">
        <v>92</v>
      </c>
      <c r="W37" s="1" t="s">
        <v>86</v>
      </c>
      <c r="X37" s="1" t="s">
        <v>92</v>
      </c>
      <c r="Y37" s="1">
        <v>0</v>
      </c>
      <c r="Z37" s="1" t="s">
        <v>227</v>
      </c>
      <c r="AA37" s="1" t="s">
        <v>249</v>
      </c>
      <c r="AB37" t="s">
        <v>77</v>
      </c>
      <c r="AC37" t="s">
        <v>93</v>
      </c>
      <c r="AD37" t="s">
        <v>82</v>
      </c>
      <c r="AE37" s="1" t="s">
        <v>318</v>
      </c>
      <c r="AF37" t="s">
        <v>110</v>
      </c>
      <c r="AG37" s="1" t="s">
        <v>86</v>
      </c>
      <c r="AH37" s="1" t="s">
        <v>550</v>
      </c>
      <c r="AI37" t="s">
        <v>92</v>
      </c>
      <c r="AJ37" s="1" t="s">
        <v>92</v>
      </c>
      <c r="AK37" s="1" t="s">
        <v>92</v>
      </c>
      <c r="AL37" s="1" t="s">
        <v>92</v>
      </c>
      <c r="AM37" s="1" t="s">
        <v>546</v>
      </c>
      <c r="AN37" s="1" t="s">
        <v>92</v>
      </c>
      <c r="AO37" s="1" t="s">
        <v>92</v>
      </c>
      <c r="AP37" t="s">
        <v>92</v>
      </c>
      <c r="AQ37" t="s">
        <v>231</v>
      </c>
      <c r="AR37" s="1">
        <v>1</v>
      </c>
      <c r="AS37" s="1">
        <v>0</v>
      </c>
      <c r="AT37" s="1">
        <v>0</v>
      </c>
      <c r="AU37" s="1">
        <v>0</v>
      </c>
      <c r="AV37" s="1">
        <v>1</v>
      </c>
      <c r="AW37" s="1">
        <v>0</v>
      </c>
      <c r="AX37" s="1">
        <v>0</v>
      </c>
      <c r="AY37" s="1">
        <v>0</v>
      </c>
      <c r="AZ37" s="1">
        <v>0</v>
      </c>
      <c r="BA37" s="1">
        <v>1</v>
      </c>
      <c r="BB37" t="s">
        <v>92</v>
      </c>
      <c r="BC37" t="s">
        <v>92</v>
      </c>
      <c r="BD37" t="s">
        <v>86</v>
      </c>
      <c r="BE37" t="s">
        <v>86</v>
      </c>
      <c r="BF37" s="1" t="s">
        <v>480</v>
      </c>
      <c r="BG37" t="s">
        <v>92</v>
      </c>
      <c r="BH37" s="1" t="s">
        <v>96</v>
      </c>
      <c r="BI37" t="s">
        <v>232</v>
      </c>
      <c r="BJ37" s="1" t="s">
        <v>706</v>
      </c>
    </row>
    <row r="38" spans="1:62" s="2" customFormat="1" ht="71.25" x14ac:dyDescent="0.45">
      <c r="A38" s="2" t="s">
        <v>243</v>
      </c>
      <c r="B38" s="3" t="s">
        <v>38</v>
      </c>
      <c r="C38" s="3" t="s">
        <v>46</v>
      </c>
      <c r="D38" s="1" t="s">
        <v>262</v>
      </c>
      <c r="E38" s="3" t="s">
        <v>50</v>
      </c>
      <c r="F38" s="3" t="s">
        <v>416</v>
      </c>
      <c r="G38" s="3" t="s">
        <v>410</v>
      </c>
      <c r="H38" s="3" t="s">
        <v>177</v>
      </c>
      <c r="I38" s="3" t="s">
        <v>61</v>
      </c>
      <c r="J38" s="3" t="s">
        <v>86</v>
      </c>
      <c r="K38" s="3" t="s">
        <v>60</v>
      </c>
      <c r="L38" s="3" t="s">
        <v>86</v>
      </c>
      <c r="M38" s="3" t="s">
        <v>136</v>
      </c>
      <c r="N38" s="3">
        <v>1</v>
      </c>
      <c r="O38" s="3">
        <v>0</v>
      </c>
      <c r="P38" s="3">
        <v>4</v>
      </c>
      <c r="Q38" s="3">
        <v>2</v>
      </c>
      <c r="R38" s="3">
        <v>0</v>
      </c>
      <c r="S38" s="3" t="s">
        <v>61</v>
      </c>
      <c r="T38" s="3">
        <v>1</v>
      </c>
      <c r="U38" s="3" t="s">
        <v>363</v>
      </c>
      <c r="V38" s="3" t="s">
        <v>92</v>
      </c>
      <c r="W38" s="3" t="s">
        <v>86</v>
      </c>
      <c r="X38" s="3" t="s">
        <v>92</v>
      </c>
      <c r="Y38" s="3">
        <v>8</v>
      </c>
      <c r="Z38" s="3" t="s">
        <v>225</v>
      </c>
      <c r="AA38" s="3" t="s">
        <v>249</v>
      </c>
      <c r="AB38" s="3" t="s">
        <v>79</v>
      </c>
      <c r="AC38" s="3" t="s">
        <v>93</v>
      </c>
      <c r="AD38" s="3" t="s">
        <v>81</v>
      </c>
      <c r="AE38" s="3" t="s">
        <v>319</v>
      </c>
      <c r="AF38" s="3" t="s">
        <v>466</v>
      </c>
      <c r="AG38" s="3" t="s">
        <v>92</v>
      </c>
      <c r="AH38" s="3" t="s">
        <v>92</v>
      </c>
      <c r="AI38" s="3" t="s">
        <v>92</v>
      </c>
      <c r="AJ38" s="3" t="s">
        <v>92</v>
      </c>
      <c r="AK38" s="3" t="s">
        <v>92</v>
      </c>
      <c r="AL38" s="3" t="s">
        <v>92</v>
      </c>
      <c r="AM38" s="3" t="s">
        <v>92</v>
      </c>
      <c r="AN38" s="3" t="s">
        <v>92</v>
      </c>
      <c r="AO38" s="3" t="s">
        <v>92</v>
      </c>
      <c r="AP38" s="3" t="s">
        <v>92</v>
      </c>
      <c r="AQ38" s="3" t="s">
        <v>137</v>
      </c>
      <c r="AR38" s="3">
        <v>0</v>
      </c>
      <c r="AS38" s="3">
        <v>1</v>
      </c>
      <c r="AT38" s="3">
        <v>0</v>
      </c>
      <c r="AU38" s="3">
        <v>0</v>
      </c>
      <c r="AV38" s="3">
        <v>0</v>
      </c>
      <c r="AW38" s="3">
        <v>0</v>
      </c>
      <c r="AX38" s="3">
        <v>0</v>
      </c>
      <c r="AY38" s="3">
        <v>0</v>
      </c>
      <c r="AZ38" s="3">
        <v>0</v>
      </c>
      <c r="BA38" s="3">
        <v>0</v>
      </c>
      <c r="BB38" s="3" t="s">
        <v>92</v>
      </c>
      <c r="BC38" s="3" t="s">
        <v>92</v>
      </c>
      <c r="BD38" s="3" t="s">
        <v>92</v>
      </c>
      <c r="BE38" s="3" t="s">
        <v>92</v>
      </c>
      <c r="BF38" s="3" t="s">
        <v>463</v>
      </c>
      <c r="BG38" s="3" t="s">
        <v>590</v>
      </c>
      <c r="BH38" s="3" t="s">
        <v>92</v>
      </c>
      <c r="BI38" s="3" t="s">
        <v>138</v>
      </c>
      <c r="BJ38" s="3" t="s">
        <v>707</v>
      </c>
    </row>
    <row r="39" spans="1:62" s="2" customFormat="1" ht="28.5" x14ac:dyDescent="0.45">
      <c r="A39" s="2" t="s">
        <v>243</v>
      </c>
      <c r="B39" s="3" t="s">
        <v>38</v>
      </c>
      <c r="C39" s="3" t="s">
        <v>46</v>
      </c>
      <c r="D39" s="1" t="s">
        <v>264</v>
      </c>
      <c r="E39" s="3" t="s">
        <v>50</v>
      </c>
      <c r="F39" s="3" t="s">
        <v>66</v>
      </c>
      <c r="G39" s="3" t="s">
        <v>66</v>
      </c>
      <c r="H39" s="3" t="s">
        <v>66</v>
      </c>
      <c r="I39" s="3" t="s">
        <v>66</v>
      </c>
      <c r="J39" s="3" t="s">
        <v>66</v>
      </c>
      <c r="K39" s="3" t="s">
        <v>60</v>
      </c>
      <c r="L39" s="3" t="s">
        <v>66</v>
      </c>
      <c r="M39" s="3" t="s">
        <v>66</v>
      </c>
      <c r="N39" s="3" t="s">
        <v>66</v>
      </c>
      <c r="O39" s="3" t="s">
        <v>66</v>
      </c>
      <c r="P39" s="3" t="s">
        <v>66</v>
      </c>
      <c r="Q39" s="3" t="s">
        <v>66</v>
      </c>
      <c r="R39" s="3" t="s">
        <v>66</v>
      </c>
      <c r="S39" s="3" t="s">
        <v>66</v>
      </c>
      <c r="T39" s="3" t="s">
        <v>66</v>
      </c>
      <c r="U39" s="3" t="s">
        <v>66</v>
      </c>
      <c r="V39" s="3" t="s">
        <v>66</v>
      </c>
      <c r="W39" s="3" t="s">
        <v>66</v>
      </c>
      <c r="X39" s="3" t="s">
        <v>66</v>
      </c>
      <c r="Y39" s="3" t="s">
        <v>66</v>
      </c>
      <c r="Z39" s="3" t="s">
        <v>225</v>
      </c>
      <c r="AA39" s="3" t="s">
        <v>249</v>
      </c>
      <c r="AB39" s="3" t="s">
        <v>79</v>
      </c>
      <c r="AC39" s="3" t="s">
        <v>93</v>
      </c>
      <c r="AD39" s="3" t="s">
        <v>315</v>
      </c>
      <c r="AE39" s="3" t="s">
        <v>320</v>
      </c>
      <c r="AF39" s="3" t="s">
        <v>466</v>
      </c>
      <c r="AG39" s="3" t="s">
        <v>92</v>
      </c>
      <c r="AH39" s="3" t="s">
        <v>92</v>
      </c>
      <c r="AI39" s="3" t="s">
        <v>92</v>
      </c>
      <c r="AJ39" s="3" t="s">
        <v>92</v>
      </c>
      <c r="AK39" s="3" t="s">
        <v>92</v>
      </c>
      <c r="AL39" s="3" t="s">
        <v>92</v>
      </c>
      <c r="AM39" s="3" t="s">
        <v>92</v>
      </c>
      <c r="AN39" s="3" t="s">
        <v>92</v>
      </c>
      <c r="AO39" s="3" t="s">
        <v>92</v>
      </c>
      <c r="AP39" s="3" t="s">
        <v>92</v>
      </c>
      <c r="AQ39" s="3" t="s">
        <v>137</v>
      </c>
      <c r="AR39" s="3">
        <v>0</v>
      </c>
      <c r="AS39" s="3">
        <v>1</v>
      </c>
      <c r="AT39" s="3">
        <v>0</v>
      </c>
      <c r="AU39" s="3">
        <v>0</v>
      </c>
      <c r="AV39" s="3">
        <v>0</v>
      </c>
      <c r="AW39" s="3">
        <v>0</v>
      </c>
      <c r="AX39" s="3">
        <v>0</v>
      </c>
      <c r="AY39" s="3">
        <v>0</v>
      </c>
      <c r="AZ39" s="3">
        <v>0</v>
      </c>
      <c r="BA39" s="3">
        <v>0</v>
      </c>
      <c r="BB39" s="3" t="s">
        <v>92</v>
      </c>
      <c r="BC39" s="3" t="s">
        <v>92</v>
      </c>
      <c r="BD39" s="3" t="s">
        <v>92</v>
      </c>
      <c r="BE39" s="3" t="s">
        <v>92</v>
      </c>
      <c r="BF39" s="3" t="s">
        <v>463</v>
      </c>
      <c r="BG39" s="3" t="s">
        <v>66</v>
      </c>
      <c r="BH39" s="3" t="s">
        <v>92</v>
      </c>
      <c r="BI39" s="3" t="s">
        <v>66</v>
      </c>
      <c r="BJ39" s="3" t="s">
        <v>707</v>
      </c>
    </row>
    <row r="40" spans="1:62" s="2" customFormat="1" ht="28.5" x14ac:dyDescent="0.45">
      <c r="A40" s="2" t="s">
        <v>243</v>
      </c>
      <c r="B40" s="3" t="s">
        <v>38</v>
      </c>
      <c r="C40" s="3" t="s">
        <v>46</v>
      </c>
      <c r="D40" s="1" t="s">
        <v>263</v>
      </c>
      <c r="E40" s="3" t="s">
        <v>50</v>
      </c>
      <c r="F40" s="3" t="s">
        <v>66</v>
      </c>
      <c r="G40" s="3" t="s">
        <v>66</v>
      </c>
      <c r="H40" s="3" t="s">
        <v>66</v>
      </c>
      <c r="I40" s="3" t="s">
        <v>66</v>
      </c>
      <c r="J40" s="3" t="s">
        <v>66</v>
      </c>
      <c r="K40" s="3" t="s">
        <v>60</v>
      </c>
      <c r="L40" s="3" t="s">
        <v>66</v>
      </c>
      <c r="M40" s="3" t="s">
        <v>66</v>
      </c>
      <c r="N40" s="3" t="s">
        <v>66</v>
      </c>
      <c r="O40" s="3" t="s">
        <v>66</v>
      </c>
      <c r="P40" s="3" t="s">
        <v>66</v>
      </c>
      <c r="Q40" s="3" t="s">
        <v>66</v>
      </c>
      <c r="R40" s="3" t="s">
        <v>66</v>
      </c>
      <c r="S40" s="3" t="s">
        <v>66</v>
      </c>
      <c r="T40" s="3" t="s">
        <v>66</v>
      </c>
      <c r="U40" s="3" t="s">
        <v>66</v>
      </c>
      <c r="V40" s="3" t="s">
        <v>66</v>
      </c>
      <c r="W40" s="3" t="s">
        <v>66</v>
      </c>
      <c r="X40" s="3" t="s">
        <v>66</v>
      </c>
      <c r="Y40" s="3" t="s">
        <v>66</v>
      </c>
      <c r="Z40" s="3" t="s">
        <v>225</v>
      </c>
      <c r="AA40" s="3" t="s">
        <v>249</v>
      </c>
      <c r="AB40" s="3" t="s">
        <v>79</v>
      </c>
      <c r="AC40" s="3" t="s">
        <v>93</v>
      </c>
      <c r="AD40" s="3" t="s">
        <v>315</v>
      </c>
      <c r="AE40" s="3" t="s">
        <v>321</v>
      </c>
      <c r="AF40" s="3" t="s">
        <v>466</v>
      </c>
      <c r="AG40" s="3" t="s">
        <v>92</v>
      </c>
      <c r="AH40" s="3" t="s">
        <v>92</v>
      </c>
      <c r="AI40" s="3" t="s">
        <v>92</v>
      </c>
      <c r="AJ40" s="3" t="s">
        <v>92</v>
      </c>
      <c r="AK40" s="3" t="s">
        <v>92</v>
      </c>
      <c r="AL40" s="3" t="s">
        <v>92</v>
      </c>
      <c r="AM40" s="3" t="s">
        <v>92</v>
      </c>
      <c r="AN40" s="3" t="s">
        <v>92</v>
      </c>
      <c r="AO40" s="3" t="s">
        <v>92</v>
      </c>
      <c r="AP40" s="3" t="s">
        <v>92</v>
      </c>
      <c r="AQ40" s="3" t="s">
        <v>137</v>
      </c>
      <c r="AR40" s="3">
        <v>0</v>
      </c>
      <c r="AS40" s="3">
        <v>1</v>
      </c>
      <c r="AT40" s="3">
        <v>0</v>
      </c>
      <c r="AU40" s="3">
        <v>0</v>
      </c>
      <c r="AV40" s="3">
        <v>0</v>
      </c>
      <c r="AW40" s="3">
        <v>0</v>
      </c>
      <c r="AX40" s="3">
        <v>0</v>
      </c>
      <c r="AY40" s="3">
        <v>0</v>
      </c>
      <c r="AZ40" s="3">
        <v>0</v>
      </c>
      <c r="BA40" s="3">
        <v>0</v>
      </c>
      <c r="BB40" s="3" t="s">
        <v>92</v>
      </c>
      <c r="BC40" s="3" t="s">
        <v>92</v>
      </c>
      <c r="BD40" s="3" t="s">
        <v>92</v>
      </c>
      <c r="BE40" s="3" t="s">
        <v>92</v>
      </c>
      <c r="BF40" s="3" t="s">
        <v>463</v>
      </c>
      <c r="BG40" s="3" t="s">
        <v>66</v>
      </c>
      <c r="BH40" s="3" t="s">
        <v>92</v>
      </c>
      <c r="BI40" s="3" t="s">
        <v>66</v>
      </c>
      <c r="BJ40" s="3" t="s">
        <v>707</v>
      </c>
    </row>
    <row r="41" spans="1:62" ht="99.75" x14ac:dyDescent="0.45">
      <c r="A41" t="s">
        <v>26</v>
      </c>
      <c r="B41" s="1" t="s">
        <v>38</v>
      </c>
      <c r="C41" s="1" t="s">
        <v>47</v>
      </c>
      <c r="D41" s="1" t="s">
        <v>262</v>
      </c>
      <c r="E41" s="1" t="s">
        <v>53</v>
      </c>
      <c r="F41" s="1" t="s">
        <v>422</v>
      </c>
      <c r="G41" s="1" t="s">
        <v>410</v>
      </c>
      <c r="H41" t="s">
        <v>177</v>
      </c>
      <c r="I41" s="1" t="s">
        <v>61</v>
      </c>
      <c r="J41" s="1" t="s">
        <v>92</v>
      </c>
      <c r="K41" t="s">
        <v>59</v>
      </c>
      <c r="L41" s="1" t="s">
        <v>86</v>
      </c>
      <c r="M41" s="1" t="s">
        <v>208</v>
      </c>
      <c r="N41" s="1">
        <v>1</v>
      </c>
      <c r="O41" s="1">
        <v>0</v>
      </c>
      <c r="P41" s="1">
        <v>1</v>
      </c>
      <c r="Q41" s="1">
        <v>0</v>
      </c>
      <c r="R41" s="1">
        <v>0</v>
      </c>
      <c r="S41" s="1" t="s">
        <v>61</v>
      </c>
      <c r="T41" s="1">
        <v>1</v>
      </c>
      <c r="U41" s="1" t="s">
        <v>364</v>
      </c>
      <c r="V41" s="1" t="s">
        <v>92</v>
      </c>
      <c r="W41" s="1" t="s">
        <v>92</v>
      </c>
      <c r="X41" s="1" t="s">
        <v>92</v>
      </c>
      <c r="Y41" s="1">
        <v>3</v>
      </c>
      <c r="Z41" t="s">
        <v>226</v>
      </c>
      <c r="AA41" s="1" t="s">
        <v>249</v>
      </c>
      <c r="AB41" t="s">
        <v>79</v>
      </c>
      <c r="AC41" t="s">
        <v>100</v>
      </c>
      <c r="AD41" t="s">
        <v>82</v>
      </c>
      <c r="AE41" s="1" t="s">
        <v>322</v>
      </c>
      <c r="AF41" t="s">
        <v>110</v>
      </c>
      <c r="AG41" s="1" t="s">
        <v>86</v>
      </c>
      <c r="AH41" s="1" t="s">
        <v>552</v>
      </c>
      <c r="AI41" t="s">
        <v>92</v>
      </c>
      <c r="AJ41" s="1" t="s">
        <v>92</v>
      </c>
      <c r="AK41" s="1" t="s">
        <v>92</v>
      </c>
      <c r="AL41" s="1" t="s">
        <v>540</v>
      </c>
      <c r="AM41" s="1" t="s">
        <v>92</v>
      </c>
      <c r="AN41" s="1" t="s">
        <v>545</v>
      </c>
      <c r="AO41" s="1" t="s">
        <v>92</v>
      </c>
      <c r="AP41" t="s">
        <v>92</v>
      </c>
      <c r="AQ41" s="1" t="s">
        <v>206</v>
      </c>
      <c r="AR41" s="1">
        <v>1</v>
      </c>
      <c r="AS41" s="1">
        <v>1</v>
      </c>
      <c r="AT41" s="1">
        <v>1</v>
      </c>
      <c r="AU41" s="1">
        <v>1</v>
      </c>
      <c r="AV41" s="1">
        <v>1</v>
      </c>
      <c r="AW41" s="1">
        <v>1</v>
      </c>
      <c r="AX41" s="1">
        <v>1</v>
      </c>
      <c r="AY41" s="1">
        <v>1</v>
      </c>
      <c r="AZ41" s="1">
        <v>1</v>
      </c>
      <c r="BA41" s="1">
        <v>1</v>
      </c>
      <c r="BB41" t="s">
        <v>92</v>
      </c>
      <c r="BC41" t="s">
        <v>86</v>
      </c>
      <c r="BD41" t="s">
        <v>86</v>
      </c>
      <c r="BE41" t="s">
        <v>92</v>
      </c>
      <c r="BF41" s="1" t="s">
        <v>463</v>
      </c>
      <c r="BG41" t="s">
        <v>92</v>
      </c>
      <c r="BH41" s="1" t="s">
        <v>86</v>
      </c>
      <c r="BI41" s="1" t="s">
        <v>207</v>
      </c>
      <c r="BJ41" s="1" t="s">
        <v>708</v>
      </c>
    </row>
    <row r="42" spans="1:62" s="2" customFormat="1" ht="114" x14ac:dyDescent="0.45">
      <c r="A42" s="2" t="s">
        <v>244</v>
      </c>
      <c r="B42" s="3" t="s">
        <v>38</v>
      </c>
      <c r="C42" s="3" t="s">
        <v>162</v>
      </c>
      <c r="D42" s="1" t="s">
        <v>262</v>
      </c>
      <c r="E42" s="3" t="s">
        <v>54</v>
      </c>
      <c r="F42" s="3" t="s">
        <v>423</v>
      </c>
      <c r="G42" s="3" t="s">
        <v>415</v>
      </c>
      <c r="H42" s="2" t="s">
        <v>177</v>
      </c>
      <c r="I42" s="2" t="s">
        <v>61</v>
      </c>
      <c r="J42" s="2" t="s">
        <v>92</v>
      </c>
      <c r="K42" s="2" t="s">
        <v>60</v>
      </c>
      <c r="L42" s="2" t="s">
        <v>86</v>
      </c>
      <c r="M42" s="3" t="s">
        <v>240</v>
      </c>
      <c r="N42" s="3">
        <v>0</v>
      </c>
      <c r="O42" s="3">
        <v>0</v>
      </c>
      <c r="P42" s="3">
        <v>1</v>
      </c>
      <c r="Q42" s="3">
        <v>0</v>
      </c>
      <c r="R42" s="3">
        <v>0</v>
      </c>
      <c r="S42" s="3" t="s">
        <v>61</v>
      </c>
      <c r="T42" s="2">
        <v>3</v>
      </c>
      <c r="U42" s="3" t="s">
        <v>366</v>
      </c>
      <c r="V42" s="3" t="s">
        <v>367</v>
      </c>
      <c r="W42" s="3" t="s">
        <v>92</v>
      </c>
      <c r="X42" s="3" t="s">
        <v>92</v>
      </c>
      <c r="Y42" s="3">
        <v>5</v>
      </c>
      <c r="Z42" s="3" t="s">
        <v>250</v>
      </c>
      <c r="AA42" s="3" t="s">
        <v>248</v>
      </c>
      <c r="AB42" s="2" t="s">
        <v>78</v>
      </c>
      <c r="AC42" s="2" t="s">
        <v>99</v>
      </c>
      <c r="AD42" s="3" t="s">
        <v>297</v>
      </c>
      <c r="AE42" s="3" t="s">
        <v>324</v>
      </c>
      <c r="AF42" s="3" t="s">
        <v>111</v>
      </c>
      <c r="AG42" s="3" t="s">
        <v>86</v>
      </c>
      <c r="AH42" s="3" t="s">
        <v>558</v>
      </c>
      <c r="AI42" s="3" t="s">
        <v>92</v>
      </c>
      <c r="AJ42" s="3" t="s">
        <v>92</v>
      </c>
      <c r="AK42" s="3" t="s">
        <v>92</v>
      </c>
      <c r="AL42" s="3" t="s">
        <v>553</v>
      </c>
      <c r="AM42" s="3" t="s">
        <v>546</v>
      </c>
      <c r="AN42" s="3" t="s">
        <v>92</v>
      </c>
      <c r="AO42" s="3" t="s">
        <v>86</v>
      </c>
      <c r="AP42" s="3" t="s">
        <v>586</v>
      </c>
      <c r="AQ42" s="3" t="s">
        <v>447</v>
      </c>
      <c r="AR42" s="3">
        <v>7</v>
      </c>
      <c r="AS42" s="3">
        <v>1</v>
      </c>
      <c r="AT42" s="3">
        <v>7</v>
      </c>
      <c r="AU42" s="3">
        <v>5</v>
      </c>
      <c r="AV42" s="3">
        <v>6</v>
      </c>
      <c r="AW42" s="3">
        <v>4</v>
      </c>
      <c r="AX42" s="3">
        <v>4</v>
      </c>
      <c r="AY42" s="3">
        <v>5</v>
      </c>
      <c r="AZ42" s="3">
        <v>5</v>
      </c>
      <c r="BA42" s="3">
        <v>6</v>
      </c>
      <c r="BB42" s="2" t="s">
        <v>92</v>
      </c>
      <c r="BC42" s="2" t="s">
        <v>92</v>
      </c>
      <c r="BD42" s="2" t="s">
        <v>86</v>
      </c>
      <c r="BE42" s="2" t="s">
        <v>86</v>
      </c>
      <c r="BF42" s="2" t="s">
        <v>469</v>
      </c>
      <c r="BG42" s="3" t="s">
        <v>610</v>
      </c>
      <c r="BH42" s="3" t="s">
        <v>86</v>
      </c>
      <c r="BI42" s="3" t="s">
        <v>452</v>
      </c>
      <c r="BJ42" s="3" t="s">
        <v>709</v>
      </c>
    </row>
    <row r="43" spans="1:62" s="2" customFormat="1" ht="57" x14ac:dyDescent="0.45">
      <c r="A43" s="2" t="s">
        <v>244</v>
      </c>
      <c r="B43" s="3" t="s">
        <v>38</v>
      </c>
      <c r="C43" s="3" t="s">
        <v>162</v>
      </c>
      <c r="D43" s="1" t="s">
        <v>264</v>
      </c>
      <c r="E43" s="3" t="s">
        <v>54</v>
      </c>
      <c r="F43" s="3" t="s">
        <v>66</v>
      </c>
      <c r="G43" s="3" t="s">
        <v>66</v>
      </c>
      <c r="H43" s="2" t="s">
        <v>66</v>
      </c>
      <c r="I43" s="2" t="s">
        <v>66</v>
      </c>
      <c r="J43" s="2" t="s">
        <v>66</v>
      </c>
      <c r="K43" s="2" t="s">
        <v>60</v>
      </c>
      <c r="L43" s="2" t="s">
        <v>66</v>
      </c>
      <c r="M43" s="3" t="s">
        <v>66</v>
      </c>
      <c r="N43" s="3" t="s">
        <v>66</v>
      </c>
      <c r="O43" s="3" t="s">
        <v>66</v>
      </c>
      <c r="P43" s="3" t="s">
        <v>355</v>
      </c>
      <c r="Q43" s="3" t="s">
        <v>66</v>
      </c>
      <c r="R43" s="3" t="s">
        <v>66</v>
      </c>
      <c r="S43" s="3" t="s">
        <v>66</v>
      </c>
      <c r="T43" s="3" t="s">
        <v>66</v>
      </c>
      <c r="U43" s="3" t="s">
        <v>66</v>
      </c>
      <c r="V43" s="3" t="s">
        <v>66</v>
      </c>
      <c r="W43" s="3" t="s">
        <v>355</v>
      </c>
      <c r="X43" s="3" t="s">
        <v>66</v>
      </c>
      <c r="Y43" s="3" t="s">
        <v>66</v>
      </c>
      <c r="Z43" s="3" t="s">
        <v>250</v>
      </c>
      <c r="AA43" s="3" t="s">
        <v>248</v>
      </c>
      <c r="AB43" s="2" t="s">
        <v>78</v>
      </c>
      <c r="AC43" s="2" t="s">
        <v>99</v>
      </c>
      <c r="AD43" s="3" t="s">
        <v>327</v>
      </c>
      <c r="AE43" s="3" t="s">
        <v>323</v>
      </c>
      <c r="AF43" s="3" t="s">
        <v>110</v>
      </c>
      <c r="AG43" s="3" t="s">
        <v>92</v>
      </c>
      <c r="AH43" s="3" t="s">
        <v>66</v>
      </c>
      <c r="AI43" s="3" t="s">
        <v>92</v>
      </c>
      <c r="AJ43" s="3" t="s">
        <v>92</v>
      </c>
      <c r="AK43" s="3" t="s">
        <v>92</v>
      </c>
      <c r="AL43" s="3" t="s">
        <v>92</v>
      </c>
      <c r="AM43" s="3" t="s">
        <v>536</v>
      </c>
      <c r="AN43" s="3" t="s">
        <v>92</v>
      </c>
      <c r="AO43" s="3" t="s">
        <v>86</v>
      </c>
      <c r="AP43" s="3" t="s">
        <v>586</v>
      </c>
      <c r="AQ43" s="3" t="s">
        <v>447</v>
      </c>
      <c r="AR43" s="3">
        <v>0</v>
      </c>
      <c r="AS43" s="3">
        <v>0</v>
      </c>
      <c r="AT43" s="3">
        <v>0</v>
      </c>
      <c r="AU43" s="3">
        <v>0</v>
      </c>
      <c r="AV43" s="3">
        <v>0</v>
      </c>
      <c r="AW43" s="3">
        <v>0</v>
      </c>
      <c r="AX43" s="3">
        <v>0</v>
      </c>
      <c r="AY43" s="3">
        <v>0</v>
      </c>
      <c r="AZ43" s="3">
        <v>0</v>
      </c>
      <c r="BA43" s="3">
        <v>0</v>
      </c>
      <c r="BB43" s="2" t="s">
        <v>92</v>
      </c>
      <c r="BC43" s="2" t="s">
        <v>92</v>
      </c>
      <c r="BD43" s="2" t="s">
        <v>86</v>
      </c>
      <c r="BE43" s="2" t="s">
        <v>86</v>
      </c>
      <c r="BF43" s="2" t="s">
        <v>469</v>
      </c>
      <c r="BG43" s="3" t="s">
        <v>66</v>
      </c>
      <c r="BH43" s="3" t="s">
        <v>86</v>
      </c>
      <c r="BI43" s="3" t="s">
        <v>66</v>
      </c>
      <c r="BJ43" s="3" t="s">
        <v>709</v>
      </c>
    </row>
    <row r="44" spans="1:62" s="2" customFormat="1" ht="57" x14ac:dyDescent="0.45">
      <c r="A44" s="2" t="s">
        <v>244</v>
      </c>
      <c r="B44" s="3" t="s">
        <v>38</v>
      </c>
      <c r="C44" s="3" t="s">
        <v>162</v>
      </c>
      <c r="D44" s="1" t="s">
        <v>263</v>
      </c>
      <c r="E44" s="3" t="s">
        <v>54</v>
      </c>
      <c r="F44" s="3" t="s">
        <v>66</v>
      </c>
      <c r="G44" s="3" t="s">
        <v>66</v>
      </c>
      <c r="H44" s="2" t="s">
        <v>66</v>
      </c>
      <c r="I44" s="2" t="s">
        <v>66</v>
      </c>
      <c r="J44" s="2" t="s">
        <v>433</v>
      </c>
      <c r="K44" s="2" t="s">
        <v>60</v>
      </c>
      <c r="L44" s="2" t="s">
        <v>66</v>
      </c>
      <c r="M44" s="3" t="s">
        <v>66</v>
      </c>
      <c r="N44" s="3" t="s">
        <v>66</v>
      </c>
      <c r="O44" s="3" t="s">
        <v>66</v>
      </c>
      <c r="P44" s="3" t="s">
        <v>355</v>
      </c>
      <c r="Q44" s="3" t="s">
        <v>66</v>
      </c>
      <c r="R44" s="3" t="s">
        <v>66</v>
      </c>
      <c r="S44" s="3" t="s">
        <v>66</v>
      </c>
      <c r="T44" s="3" t="s">
        <v>66</v>
      </c>
      <c r="U44" s="3" t="s">
        <v>66</v>
      </c>
      <c r="V44" s="3" t="s">
        <v>66</v>
      </c>
      <c r="W44" s="3" t="s">
        <v>66</v>
      </c>
      <c r="X44" s="3" t="s">
        <v>66</v>
      </c>
      <c r="Y44" s="3" t="s">
        <v>66</v>
      </c>
      <c r="Z44" s="3" t="s">
        <v>64</v>
      </c>
      <c r="AA44" s="3" t="s">
        <v>248</v>
      </c>
      <c r="AB44" s="2" t="s">
        <v>78</v>
      </c>
      <c r="AC44" s="2" t="s">
        <v>99</v>
      </c>
      <c r="AD44" s="3" t="s">
        <v>315</v>
      </c>
      <c r="AE44" s="3" t="s">
        <v>325</v>
      </c>
      <c r="AF44" s="3" t="s">
        <v>466</v>
      </c>
      <c r="AG44" s="3" t="s">
        <v>92</v>
      </c>
      <c r="AH44" s="3" t="s">
        <v>66</v>
      </c>
      <c r="AI44" s="3" t="s">
        <v>92</v>
      </c>
      <c r="AJ44" s="3" t="s">
        <v>92</v>
      </c>
      <c r="AK44" s="3" t="s">
        <v>92</v>
      </c>
      <c r="AL44" s="2" t="s">
        <v>92</v>
      </c>
      <c r="AM44" s="3" t="s">
        <v>536</v>
      </c>
      <c r="AN44" s="3" t="s">
        <v>545</v>
      </c>
      <c r="AO44" s="3" t="s">
        <v>86</v>
      </c>
      <c r="AP44" s="3" t="s">
        <v>586</v>
      </c>
      <c r="AQ44" s="3" t="s">
        <v>447</v>
      </c>
      <c r="AR44" s="3">
        <v>0</v>
      </c>
      <c r="AS44" s="3">
        <v>0</v>
      </c>
      <c r="AT44" s="3">
        <v>0</v>
      </c>
      <c r="AU44" s="3">
        <v>0</v>
      </c>
      <c r="AV44" s="3">
        <v>0</v>
      </c>
      <c r="AW44" s="3">
        <v>0</v>
      </c>
      <c r="AX44" s="3">
        <v>0</v>
      </c>
      <c r="AY44" s="3">
        <v>0</v>
      </c>
      <c r="AZ44" s="3">
        <v>0</v>
      </c>
      <c r="BA44" s="3">
        <v>0</v>
      </c>
      <c r="BB44" s="2" t="s">
        <v>92</v>
      </c>
      <c r="BC44" s="2" t="s">
        <v>92</v>
      </c>
      <c r="BD44" s="2" t="s">
        <v>86</v>
      </c>
      <c r="BE44" s="2" t="s">
        <v>86</v>
      </c>
      <c r="BF44" s="2" t="s">
        <v>469</v>
      </c>
      <c r="BG44" s="3" t="s">
        <v>66</v>
      </c>
      <c r="BH44" s="3" t="s">
        <v>86</v>
      </c>
      <c r="BI44" s="3" t="s">
        <v>66</v>
      </c>
      <c r="BJ44" s="3" t="s">
        <v>709</v>
      </c>
    </row>
    <row r="45" spans="1:62" s="2" customFormat="1" ht="57" x14ac:dyDescent="0.45">
      <c r="A45" s="2" t="s">
        <v>244</v>
      </c>
      <c r="B45" s="3" t="s">
        <v>38</v>
      </c>
      <c r="C45" s="3" t="s">
        <v>162</v>
      </c>
      <c r="D45" s="1" t="s">
        <v>265</v>
      </c>
      <c r="E45" s="3" t="s">
        <v>54</v>
      </c>
      <c r="F45" s="3" t="s">
        <v>66</v>
      </c>
      <c r="G45" s="3" t="s">
        <v>66</v>
      </c>
      <c r="H45" s="2" t="s">
        <v>66</v>
      </c>
      <c r="I45" s="2" t="s">
        <v>66</v>
      </c>
      <c r="J45" s="2" t="s">
        <v>66</v>
      </c>
      <c r="K45" s="2" t="s">
        <v>60</v>
      </c>
      <c r="L45" s="2" t="s">
        <v>66</v>
      </c>
      <c r="M45" s="3" t="s">
        <v>66</v>
      </c>
      <c r="N45" s="3" t="s">
        <v>66</v>
      </c>
      <c r="O45" s="3" t="s">
        <v>66</v>
      </c>
      <c r="P45" s="3" t="s">
        <v>355</v>
      </c>
      <c r="Q45" s="3" t="s">
        <v>66</v>
      </c>
      <c r="R45" s="3" t="s">
        <v>66</v>
      </c>
      <c r="S45" s="3" t="s">
        <v>66</v>
      </c>
      <c r="T45" s="3" t="s">
        <v>66</v>
      </c>
      <c r="U45" s="3" t="s">
        <v>66</v>
      </c>
      <c r="V45" s="3" t="s">
        <v>66</v>
      </c>
      <c r="W45" s="3" t="s">
        <v>355</v>
      </c>
      <c r="X45" s="3" t="s">
        <v>66</v>
      </c>
      <c r="Y45" s="3" t="s">
        <v>66</v>
      </c>
      <c r="Z45" s="3" t="s">
        <v>250</v>
      </c>
      <c r="AA45" s="3" t="s">
        <v>248</v>
      </c>
      <c r="AB45" s="2" t="s">
        <v>78</v>
      </c>
      <c r="AC45" s="2" t="s">
        <v>99</v>
      </c>
      <c r="AD45" s="3" t="s">
        <v>493</v>
      </c>
      <c r="AE45" s="3" t="s">
        <v>326</v>
      </c>
      <c r="AF45" s="3" t="s">
        <v>111</v>
      </c>
      <c r="AG45" s="3" t="s">
        <v>92</v>
      </c>
      <c r="AH45" s="3" t="s">
        <v>66</v>
      </c>
      <c r="AI45" s="3" t="s">
        <v>92</v>
      </c>
      <c r="AJ45" s="3" t="s">
        <v>92</v>
      </c>
      <c r="AK45" s="3" t="s">
        <v>92</v>
      </c>
      <c r="AL45" s="3" t="s">
        <v>92</v>
      </c>
      <c r="AM45" s="3" t="s">
        <v>92</v>
      </c>
      <c r="AN45" s="3" t="s">
        <v>92</v>
      </c>
      <c r="AO45" s="3" t="s">
        <v>86</v>
      </c>
      <c r="AP45" s="3" t="s">
        <v>586</v>
      </c>
      <c r="AQ45" s="3" t="s">
        <v>447</v>
      </c>
      <c r="AR45" s="3">
        <v>0</v>
      </c>
      <c r="AS45" s="3">
        <v>0</v>
      </c>
      <c r="AT45" s="3">
        <v>0</v>
      </c>
      <c r="AU45" s="3">
        <v>0</v>
      </c>
      <c r="AV45" s="3">
        <v>0</v>
      </c>
      <c r="AW45" s="3">
        <v>0</v>
      </c>
      <c r="AX45" s="3">
        <v>0</v>
      </c>
      <c r="AY45" s="3">
        <v>0</v>
      </c>
      <c r="AZ45" s="3">
        <v>0</v>
      </c>
      <c r="BA45" s="3">
        <v>0</v>
      </c>
      <c r="BB45" s="2" t="s">
        <v>92</v>
      </c>
      <c r="BC45" s="2" t="s">
        <v>92</v>
      </c>
      <c r="BD45" s="2" t="s">
        <v>86</v>
      </c>
      <c r="BE45" s="2" t="s">
        <v>86</v>
      </c>
      <c r="BF45" s="2" t="s">
        <v>469</v>
      </c>
      <c r="BG45" s="3" t="s">
        <v>66</v>
      </c>
      <c r="BH45" s="3" t="s">
        <v>86</v>
      </c>
      <c r="BI45" s="3" t="s">
        <v>66</v>
      </c>
      <c r="BJ45" s="3" t="s">
        <v>709</v>
      </c>
    </row>
    <row r="46" spans="1:62" s="2" customFormat="1" ht="99.75" x14ac:dyDescent="0.45">
      <c r="A46" s="2" t="s">
        <v>244</v>
      </c>
      <c r="B46" s="3" t="s">
        <v>38</v>
      </c>
      <c r="C46" s="3" t="s">
        <v>162</v>
      </c>
      <c r="D46" s="1" t="s">
        <v>266</v>
      </c>
      <c r="E46" s="3" t="s">
        <v>54</v>
      </c>
      <c r="F46" s="3" t="s">
        <v>66</v>
      </c>
      <c r="G46" s="3" t="s">
        <v>66</v>
      </c>
      <c r="H46" s="2" t="s">
        <v>66</v>
      </c>
      <c r="I46" s="2" t="s">
        <v>66</v>
      </c>
      <c r="J46" s="2" t="s">
        <v>66</v>
      </c>
      <c r="K46" s="2" t="s">
        <v>60</v>
      </c>
      <c r="L46" s="2" t="s">
        <v>66</v>
      </c>
      <c r="M46" s="3" t="s">
        <v>66</v>
      </c>
      <c r="N46" s="3" t="s">
        <v>66</v>
      </c>
      <c r="O46" s="3" t="s">
        <v>66</v>
      </c>
      <c r="P46" s="3" t="s">
        <v>355</v>
      </c>
      <c r="Q46" s="3" t="s">
        <v>66</v>
      </c>
      <c r="R46" s="3" t="s">
        <v>66</v>
      </c>
      <c r="S46" s="3" t="s">
        <v>66</v>
      </c>
      <c r="T46" s="3" t="s">
        <v>66</v>
      </c>
      <c r="U46" s="3" t="s">
        <v>66</v>
      </c>
      <c r="V46" s="3" t="s">
        <v>66</v>
      </c>
      <c r="W46" s="3" t="s">
        <v>66</v>
      </c>
      <c r="X46" s="3" t="s">
        <v>66</v>
      </c>
      <c r="Y46" s="3" t="s">
        <v>66</v>
      </c>
      <c r="Z46" s="3" t="s">
        <v>64</v>
      </c>
      <c r="AA46" s="3" t="s">
        <v>248</v>
      </c>
      <c r="AB46" s="2" t="s">
        <v>78</v>
      </c>
      <c r="AC46" s="2" t="s">
        <v>99</v>
      </c>
      <c r="AD46" s="3" t="s">
        <v>82</v>
      </c>
      <c r="AE46" s="3" t="s">
        <v>328</v>
      </c>
      <c r="AF46" s="3" t="s">
        <v>110</v>
      </c>
      <c r="AG46" s="3" t="s">
        <v>92</v>
      </c>
      <c r="AH46" s="3" t="s">
        <v>66</v>
      </c>
      <c r="AI46" s="3" t="s">
        <v>92</v>
      </c>
      <c r="AJ46" s="3" t="s">
        <v>560</v>
      </c>
      <c r="AK46" s="3" t="s">
        <v>559</v>
      </c>
      <c r="AL46" s="3" t="s">
        <v>92</v>
      </c>
      <c r="AM46" s="3" t="s">
        <v>92</v>
      </c>
      <c r="AN46" s="3" t="s">
        <v>92</v>
      </c>
      <c r="AO46" s="3" t="s">
        <v>86</v>
      </c>
      <c r="AP46" s="3" t="s">
        <v>586</v>
      </c>
      <c r="AQ46" s="3" t="s">
        <v>447</v>
      </c>
      <c r="AR46" s="3">
        <v>0</v>
      </c>
      <c r="AS46" s="3">
        <v>0</v>
      </c>
      <c r="AT46" s="3">
        <v>0</v>
      </c>
      <c r="AU46" s="3">
        <v>0</v>
      </c>
      <c r="AV46" s="3">
        <v>0</v>
      </c>
      <c r="AW46" s="3">
        <v>0</v>
      </c>
      <c r="AX46" s="3">
        <v>0</v>
      </c>
      <c r="AY46" s="3">
        <v>0</v>
      </c>
      <c r="AZ46" s="3">
        <v>0</v>
      </c>
      <c r="BA46" s="3">
        <v>0</v>
      </c>
      <c r="BB46" s="2" t="s">
        <v>92</v>
      </c>
      <c r="BC46" s="2" t="s">
        <v>92</v>
      </c>
      <c r="BD46" s="2" t="s">
        <v>86</v>
      </c>
      <c r="BE46" s="2" t="s">
        <v>86</v>
      </c>
      <c r="BF46" s="2" t="s">
        <v>469</v>
      </c>
      <c r="BG46" s="3" t="s">
        <v>66</v>
      </c>
      <c r="BH46" s="3" t="s">
        <v>86</v>
      </c>
      <c r="BI46" s="3" t="s">
        <v>66</v>
      </c>
      <c r="BJ46" s="3" t="s">
        <v>709</v>
      </c>
    </row>
    <row r="47" spans="1:62" s="2" customFormat="1" ht="57" x14ac:dyDescent="0.45">
      <c r="A47" s="2" t="s">
        <v>244</v>
      </c>
      <c r="B47" s="3" t="s">
        <v>38</v>
      </c>
      <c r="C47" s="3" t="s">
        <v>162</v>
      </c>
      <c r="D47" s="1" t="s">
        <v>267</v>
      </c>
      <c r="E47" s="3" t="s">
        <v>54</v>
      </c>
      <c r="F47" s="3" t="s">
        <v>66</v>
      </c>
      <c r="G47" s="3" t="s">
        <v>66</v>
      </c>
      <c r="H47" s="2" t="s">
        <v>66</v>
      </c>
      <c r="I47" s="2" t="s">
        <v>66</v>
      </c>
      <c r="J47" s="2" t="s">
        <v>66</v>
      </c>
      <c r="K47" s="2" t="s">
        <v>60</v>
      </c>
      <c r="L47" s="2" t="s">
        <v>66</v>
      </c>
      <c r="M47" s="3" t="s">
        <v>66</v>
      </c>
      <c r="N47" s="3" t="s">
        <v>66</v>
      </c>
      <c r="O47" s="3" t="s">
        <v>66</v>
      </c>
      <c r="P47" s="3" t="s">
        <v>355</v>
      </c>
      <c r="Q47" s="3" t="s">
        <v>66</v>
      </c>
      <c r="R47" s="3" t="s">
        <v>66</v>
      </c>
      <c r="S47" s="3" t="s">
        <v>66</v>
      </c>
      <c r="T47" s="3" t="s">
        <v>66</v>
      </c>
      <c r="U47" s="3" t="s">
        <v>66</v>
      </c>
      <c r="V47" s="3" t="s">
        <v>66</v>
      </c>
      <c r="W47" s="3" t="s">
        <v>66</v>
      </c>
      <c r="X47" s="3" t="s">
        <v>66</v>
      </c>
      <c r="Y47" s="3" t="s">
        <v>66</v>
      </c>
      <c r="Z47" s="3" t="s">
        <v>250</v>
      </c>
      <c r="AA47" s="3" t="s">
        <v>248</v>
      </c>
      <c r="AB47" s="2" t="s">
        <v>78</v>
      </c>
      <c r="AC47" s="2" t="s">
        <v>99</v>
      </c>
      <c r="AD47" s="3" t="s">
        <v>82</v>
      </c>
      <c r="AE47" s="3" t="s">
        <v>329</v>
      </c>
      <c r="AF47" s="3" t="s">
        <v>111</v>
      </c>
      <c r="AG47" s="3" t="s">
        <v>92</v>
      </c>
      <c r="AH47" s="3" t="s">
        <v>66</v>
      </c>
      <c r="AI47" s="3" t="s">
        <v>92</v>
      </c>
      <c r="AJ47" s="3" t="s">
        <v>92</v>
      </c>
      <c r="AK47" s="3" t="s">
        <v>92</v>
      </c>
      <c r="AL47" s="3" t="s">
        <v>92</v>
      </c>
      <c r="AM47" s="3" t="s">
        <v>92</v>
      </c>
      <c r="AN47" s="3" t="s">
        <v>92</v>
      </c>
      <c r="AO47" s="3" t="s">
        <v>86</v>
      </c>
      <c r="AP47" s="3" t="s">
        <v>586</v>
      </c>
      <c r="AQ47" s="3" t="s">
        <v>447</v>
      </c>
      <c r="AR47" s="3">
        <v>0</v>
      </c>
      <c r="AS47" s="3">
        <v>0</v>
      </c>
      <c r="AT47" s="3">
        <v>0</v>
      </c>
      <c r="AU47" s="3">
        <v>0</v>
      </c>
      <c r="AV47" s="3">
        <v>0</v>
      </c>
      <c r="AW47" s="3">
        <v>0</v>
      </c>
      <c r="AX47" s="3">
        <v>0</v>
      </c>
      <c r="AY47" s="3">
        <v>0</v>
      </c>
      <c r="AZ47" s="3">
        <v>0</v>
      </c>
      <c r="BA47" s="3">
        <v>0</v>
      </c>
      <c r="BB47" s="2" t="s">
        <v>92</v>
      </c>
      <c r="BC47" s="2" t="s">
        <v>92</v>
      </c>
      <c r="BD47" s="2" t="s">
        <v>86</v>
      </c>
      <c r="BE47" s="2" t="s">
        <v>86</v>
      </c>
      <c r="BF47" s="2" t="s">
        <v>469</v>
      </c>
      <c r="BG47" s="3" t="s">
        <v>66</v>
      </c>
      <c r="BH47" s="3" t="s">
        <v>86</v>
      </c>
      <c r="BI47" s="3" t="s">
        <v>66</v>
      </c>
      <c r="BJ47" s="3" t="s">
        <v>709</v>
      </c>
    </row>
    <row r="48" spans="1:62" s="2" customFormat="1" ht="57" x14ac:dyDescent="0.45">
      <c r="A48" s="2" t="s">
        <v>244</v>
      </c>
      <c r="B48" s="3" t="s">
        <v>38</v>
      </c>
      <c r="C48" s="3" t="s">
        <v>162</v>
      </c>
      <c r="D48" s="1" t="s">
        <v>268</v>
      </c>
      <c r="E48" s="3" t="s">
        <v>54</v>
      </c>
      <c r="F48" s="3" t="s">
        <v>66</v>
      </c>
      <c r="G48" s="3" t="s">
        <v>66</v>
      </c>
      <c r="H48" s="2" t="s">
        <v>66</v>
      </c>
      <c r="I48" s="2" t="s">
        <v>66</v>
      </c>
      <c r="J48" s="2" t="s">
        <v>66</v>
      </c>
      <c r="K48" s="2" t="s">
        <v>60</v>
      </c>
      <c r="L48" s="2" t="s">
        <v>66</v>
      </c>
      <c r="M48" s="3" t="s">
        <v>66</v>
      </c>
      <c r="N48" s="3" t="s">
        <v>66</v>
      </c>
      <c r="O48" s="3" t="s">
        <v>66</v>
      </c>
      <c r="P48" s="3" t="s">
        <v>355</v>
      </c>
      <c r="Q48" s="3" t="s">
        <v>66</v>
      </c>
      <c r="R48" s="3" t="s">
        <v>66</v>
      </c>
      <c r="S48" s="3" t="s">
        <v>66</v>
      </c>
      <c r="T48" s="3" t="s">
        <v>66</v>
      </c>
      <c r="U48" s="3" t="s">
        <v>66</v>
      </c>
      <c r="V48" s="3" t="s">
        <v>66</v>
      </c>
      <c r="W48" s="3" t="s">
        <v>66</v>
      </c>
      <c r="X48" s="3" t="s">
        <v>66</v>
      </c>
      <c r="Y48" s="3" t="s">
        <v>66</v>
      </c>
      <c r="Z48" s="3" t="s">
        <v>250</v>
      </c>
      <c r="AA48" s="3" t="s">
        <v>248</v>
      </c>
      <c r="AB48" s="2" t="s">
        <v>78</v>
      </c>
      <c r="AC48" s="2" t="s">
        <v>99</v>
      </c>
      <c r="AD48" s="3" t="s">
        <v>85</v>
      </c>
      <c r="AE48" s="3" t="s">
        <v>61</v>
      </c>
      <c r="AF48" s="3" t="s">
        <v>111</v>
      </c>
      <c r="AG48" s="3" t="s">
        <v>92</v>
      </c>
      <c r="AH48" s="3" t="s">
        <v>66</v>
      </c>
      <c r="AI48" s="3" t="s">
        <v>92</v>
      </c>
      <c r="AJ48" s="3" t="s">
        <v>92</v>
      </c>
      <c r="AK48" s="3" t="s">
        <v>92</v>
      </c>
      <c r="AL48" s="3" t="s">
        <v>92</v>
      </c>
      <c r="AM48" s="3" t="s">
        <v>92</v>
      </c>
      <c r="AN48" s="3" t="s">
        <v>92</v>
      </c>
      <c r="AO48" s="3" t="s">
        <v>86</v>
      </c>
      <c r="AP48" s="3" t="s">
        <v>586</v>
      </c>
      <c r="AQ48" s="3" t="s">
        <v>447</v>
      </c>
      <c r="AR48" s="3">
        <v>0</v>
      </c>
      <c r="AS48" s="3">
        <v>0</v>
      </c>
      <c r="AT48" s="3">
        <v>0</v>
      </c>
      <c r="AU48" s="3">
        <v>0</v>
      </c>
      <c r="AV48" s="3">
        <v>0</v>
      </c>
      <c r="AW48" s="3">
        <v>0</v>
      </c>
      <c r="AX48" s="3">
        <v>0</v>
      </c>
      <c r="AY48" s="3">
        <v>0</v>
      </c>
      <c r="AZ48" s="3">
        <v>0</v>
      </c>
      <c r="BA48" s="3">
        <v>0</v>
      </c>
      <c r="BB48" s="2" t="s">
        <v>92</v>
      </c>
      <c r="BC48" s="2" t="s">
        <v>92</v>
      </c>
      <c r="BD48" s="2" t="s">
        <v>86</v>
      </c>
      <c r="BE48" s="2" t="s">
        <v>86</v>
      </c>
      <c r="BF48" s="2" t="s">
        <v>469</v>
      </c>
      <c r="BG48" s="3" t="s">
        <v>66</v>
      </c>
      <c r="BH48" s="3" t="s">
        <v>86</v>
      </c>
      <c r="BI48" s="3" t="s">
        <v>66</v>
      </c>
      <c r="BJ48" s="3" t="s">
        <v>709</v>
      </c>
    </row>
    <row r="49" spans="1:62" ht="71.25" x14ac:dyDescent="0.45">
      <c r="A49" t="s">
        <v>211</v>
      </c>
      <c r="B49" s="1" t="s">
        <v>157</v>
      </c>
      <c r="C49" s="1" t="s">
        <v>280</v>
      </c>
      <c r="D49" s="1" t="s">
        <v>262</v>
      </c>
      <c r="E49" s="1" t="s">
        <v>48</v>
      </c>
      <c r="F49" s="1" t="s">
        <v>424</v>
      </c>
      <c r="G49" s="1" t="s">
        <v>410</v>
      </c>
      <c r="H49" t="s">
        <v>177</v>
      </c>
      <c r="I49" s="1" t="s">
        <v>385</v>
      </c>
      <c r="J49" s="1" t="s">
        <v>92</v>
      </c>
      <c r="K49" t="s">
        <v>60</v>
      </c>
      <c r="L49" t="s">
        <v>86</v>
      </c>
      <c r="M49" s="1" t="s">
        <v>218</v>
      </c>
      <c r="N49" s="1">
        <v>4</v>
      </c>
      <c r="O49" s="1">
        <v>0</v>
      </c>
      <c r="P49" s="1">
        <v>0</v>
      </c>
      <c r="Q49" s="1">
        <v>0</v>
      </c>
      <c r="R49" s="1">
        <v>1</v>
      </c>
      <c r="S49" s="1" t="s">
        <v>362</v>
      </c>
      <c r="T49" s="1">
        <v>0</v>
      </c>
      <c r="U49" s="1" t="s">
        <v>92</v>
      </c>
      <c r="V49" s="1" t="s">
        <v>92</v>
      </c>
      <c r="W49" s="1" t="s">
        <v>92</v>
      </c>
      <c r="X49" s="1" t="s">
        <v>92</v>
      </c>
      <c r="Y49" s="1">
        <v>5</v>
      </c>
      <c r="Z49" t="s">
        <v>72</v>
      </c>
      <c r="AA49" s="1" t="s">
        <v>248</v>
      </c>
      <c r="AB49" t="s">
        <v>79</v>
      </c>
      <c r="AC49" t="s">
        <v>100</v>
      </c>
      <c r="AD49" s="1" t="s">
        <v>327</v>
      </c>
      <c r="AE49" s="1" t="s">
        <v>295</v>
      </c>
      <c r="AF49" t="s">
        <v>111</v>
      </c>
      <c r="AG49" s="1" t="s">
        <v>92</v>
      </c>
      <c r="AH49" t="s">
        <v>92</v>
      </c>
      <c r="AI49" t="s">
        <v>92</v>
      </c>
      <c r="AJ49" s="1" t="s">
        <v>92</v>
      </c>
      <c r="AK49" s="1" t="s">
        <v>92</v>
      </c>
      <c r="AL49" s="1" t="s">
        <v>92</v>
      </c>
      <c r="AM49" s="1" t="s">
        <v>92</v>
      </c>
      <c r="AN49" s="1" t="s">
        <v>92</v>
      </c>
      <c r="AO49" s="1" t="s">
        <v>92</v>
      </c>
      <c r="AP49" t="s">
        <v>92</v>
      </c>
      <c r="AQ49" s="1" t="s">
        <v>209</v>
      </c>
      <c r="AR49" s="1">
        <v>1</v>
      </c>
      <c r="AS49" s="1">
        <v>1</v>
      </c>
      <c r="AT49" s="1">
        <v>0</v>
      </c>
      <c r="AU49" s="1">
        <v>0</v>
      </c>
      <c r="AV49" s="1">
        <v>0</v>
      </c>
      <c r="AW49" s="1">
        <v>0</v>
      </c>
      <c r="AX49" s="1">
        <v>0</v>
      </c>
      <c r="AY49" s="1">
        <v>0</v>
      </c>
      <c r="AZ49" s="1">
        <v>0</v>
      </c>
      <c r="BA49" s="1">
        <v>0</v>
      </c>
      <c r="BB49" t="s">
        <v>92</v>
      </c>
      <c r="BC49" t="s">
        <v>92</v>
      </c>
      <c r="BD49" t="s">
        <v>92</v>
      </c>
      <c r="BE49" t="s">
        <v>92</v>
      </c>
      <c r="BF49" t="s">
        <v>463</v>
      </c>
      <c r="BG49" t="s">
        <v>92</v>
      </c>
      <c r="BH49" s="1" t="s">
        <v>86</v>
      </c>
      <c r="BI49" s="1" t="s">
        <v>219</v>
      </c>
      <c r="BJ49" s="1" t="s">
        <v>710</v>
      </c>
    </row>
    <row r="50" spans="1:62" ht="28.5" x14ac:dyDescent="0.45">
      <c r="A50" t="s">
        <v>212</v>
      </c>
      <c r="B50" s="1" t="s">
        <v>157</v>
      </c>
      <c r="C50" s="1" t="s">
        <v>280</v>
      </c>
      <c r="D50" s="1" t="s">
        <v>264</v>
      </c>
      <c r="E50" s="1" t="s">
        <v>48</v>
      </c>
      <c r="F50" s="1" t="s">
        <v>66</v>
      </c>
      <c r="G50" s="1" t="s">
        <v>66</v>
      </c>
      <c r="H50" t="s">
        <v>66</v>
      </c>
      <c r="I50" t="s">
        <v>66</v>
      </c>
      <c r="J50" t="s">
        <v>66</v>
      </c>
      <c r="K50" t="s">
        <v>60</v>
      </c>
      <c r="L50" t="s">
        <v>66</v>
      </c>
      <c r="M50" s="1" t="s">
        <v>66</v>
      </c>
      <c r="N50" s="1" t="s">
        <v>66</v>
      </c>
      <c r="O50" s="1" t="s">
        <v>66</v>
      </c>
      <c r="P50" s="1" t="s">
        <v>66</v>
      </c>
      <c r="Q50" s="1" t="s">
        <v>66</v>
      </c>
      <c r="R50" s="1" t="s">
        <v>66</v>
      </c>
      <c r="S50" s="1" t="s">
        <v>66</v>
      </c>
      <c r="T50" s="1" t="s">
        <v>66</v>
      </c>
      <c r="U50" s="1" t="s">
        <v>66</v>
      </c>
      <c r="V50" s="1" t="s">
        <v>66</v>
      </c>
      <c r="W50" s="1" t="s">
        <v>66</v>
      </c>
      <c r="X50" s="1" t="s">
        <v>66</v>
      </c>
      <c r="Y50" s="1" t="s">
        <v>66</v>
      </c>
      <c r="Z50" t="s">
        <v>66</v>
      </c>
      <c r="AA50" s="1" t="s">
        <v>248</v>
      </c>
      <c r="AB50" t="s">
        <v>77</v>
      </c>
      <c r="AC50" t="s">
        <v>100</v>
      </c>
      <c r="AD50" s="1" t="s">
        <v>493</v>
      </c>
      <c r="AE50" s="1" t="s">
        <v>326</v>
      </c>
      <c r="AF50" t="s">
        <v>466</v>
      </c>
      <c r="AG50" s="1" t="s">
        <v>92</v>
      </c>
      <c r="AH50" t="s">
        <v>92</v>
      </c>
      <c r="AI50" t="s">
        <v>92</v>
      </c>
      <c r="AJ50" s="1" t="s">
        <v>92</v>
      </c>
      <c r="AK50" s="1" t="s">
        <v>92</v>
      </c>
      <c r="AL50" s="1" t="s">
        <v>92</v>
      </c>
      <c r="AM50" s="1" t="s">
        <v>92</v>
      </c>
      <c r="AN50" s="1" t="s">
        <v>92</v>
      </c>
      <c r="AO50" s="1" t="s">
        <v>92</v>
      </c>
      <c r="AP50" t="s">
        <v>92</v>
      </c>
      <c r="AQ50" s="1" t="s">
        <v>210</v>
      </c>
      <c r="AR50" s="1">
        <v>1</v>
      </c>
      <c r="AS50" s="1">
        <v>1</v>
      </c>
      <c r="AT50" s="1">
        <v>0</v>
      </c>
      <c r="AU50" s="1">
        <v>0</v>
      </c>
      <c r="AV50" s="1">
        <v>0</v>
      </c>
      <c r="AW50" s="1">
        <v>0</v>
      </c>
      <c r="AX50" s="1">
        <v>0</v>
      </c>
      <c r="AY50" s="1">
        <v>0</v>
      </c>
      <c r="AZ50" s="1">
        <v>0</v>
      </c>
      <c r="BA50" s="1">
        <v>0</v>
      </c>
      <c r="BB50" t="s">
        <v>92</v>
      </c>
      <c r="BC50" t="s">
        <v>92</v>
      </c>
      <c r="BD50" t="s">
        <v>92</v>
      </c>
      <c r="BE50" t="s">
        <v>92</v>
      </c>
      <c r="BF50" t="s">
        <v>463</v>
      </c>
      <c r="BG50" t="s">
        <v>66</v>
      </c>
      <c r="BH50" s="1" t="s">
        <v>86</v>
      </c>
      <c r="BJ50" s="1" t="s">
        <v>711</v>
      </c>
    </row>
    <row r="51" spans="1:62" ht="42.75" x14ac:dyDescent="0.45">
      <c r="A51" t="s">
        <v>213</v>
      </c>
      <c r="B51" s="1" t="s">
        <v>157</v>
      </c>
      <c r="C51" s="1" t="s">
        <v>281</v>
      </c>
      <c r="D51" s="1" t="s">
        <v>276</v>
      </c>
      <c r="E51" s="1" t="s">
        <v>54</v>
      </c>
      <c r="F51" s="1" t="s">
        <v>425</v>
      </c>
      <c r="G51" s="1" t="s">
        <v>410</v>
      </c>
      <c r="H51" t="s">
        <v>177</v>
      </c>
      <c r="I51" s="1" t="s">
        <v>390</v>
      </c>
      <c r="J51" s="1" t="s">
        <v>92</v>
      </c>
      <c r="K51" t="s">
        <v>60</v>
      </c>
      <c r="L51" t="s">
        <v>86</v>
      </c>
      <c r="M51" s="1" t="s">
        <v>492</v>
      </c>
      <c r="N51" s="1">
        <v>1</v>
      </c>
      <c r="O51" s="1">
        <v>0</v>
      </c>
      <c r="P51" s="1">
        <v>0</v>
      </c>
      <c r="Q51" s="1">
        <v>1</v>
      </c>
      <c r="R51" s="1">
        <v>0</v>
      </c>
      <c r="S51" s="1" t="s">
        <v>61</v>
      </c>
      <c r="T51" s="1">
        <v>0</v>
      </c>
      <c r="U51" s="1" t="s">
        <v>92</v>
      </c>
      <c r="V51" s="1" t="s">
        <v>92</v>
      </c>
      <c r="W51" s="1" t="s">
        <v>92</v>
      </c>
      <c r="X51" s="1" t="s">
        <v>92</v>
      </c>
      <c r="Y51" s="1">
        <v>2</v>
      </c>
      <c r="Z51" t="s">
        <v>62</v>
      </c>
      <c r="AA51" s="1" t="s">
        <v>248</v>
      </c>
      <c r="AB51" t="s">
        <v>79</v>
      </c>
      <c r="AC51" t="s">
        <v>93</v>
      </c>
      <c r="AD51" s="1" t="s">
        <v>81</v>
      </c>
      <c r="AE51" s="1" t="s">
        <v>319</v>
      </c>
      <c r="AF51" t="s">
        <v>466</v>
      </c>
      <c r="AG51" s="1" t="s">
        <v>92</v>
      </c>
      <c r="AH51" t="s">
        <v>92</v>
      </c>
      <c r="AI51" t="s">
        <v>92</v>
      </c>
      <c r="AJ51" s="1" t="s">
        <v>92</v>
      </c>
      <c r="AK51" s="1" t="s">
        <v>92</v>
      </c>
      <c r="AL51" s="1" t="s">
        <v>92</v>
      </c>
      <c r="AM51" s="1" t="s">
        <v>92</v>
      </c>
      <c r="AN51" s="1" t="s">
        <v>92</v>
      </c>
      <c r="AO51" s="1" t="s">
        <v>92</v>
      </c>
      <c r="AP51" t="s">
        <v>92</v>
      </c>
      <c r="AQ51" s="1" t="s">
        <v>137</v>
      </c>
      <c r="AR51" s="1">
        <v>0</v>
      </c>
      <c r="AS51" s="1">
        <v>1</v>
      </c>
      <c r="AT51" s="1">
        <v>0</v>
      </c>
      <c r="AU51" s="1">
        <v>0</v>
      </c>
      <c r="AV51" s="1">
        <v>0</v>
      </c>
      <c r="AW51" s="1">
        <v>0</v>
      </c>
      <c r="AX51" s="1">
        <v>0</v>
      </c>
      <c r="AY51" s="1">
        <v>0</v>
      </c>
      <c r="AZ51" s="1">
        <v>0</v>
      </c>
      <c r="BA51" s="1">
        <v>0</v>
      </c>
      <c r="BB51" t="s">
        <v>92</v>
      </c>
      <c r="BC51" t="s">
        <v>92</v>
      </c>
      <c r="BD51" t="s">
        <v>92</v>
      </c>
      <c r="BE51" t="s">
        <v>92</v>
      </c>
      <c r="BF51" t="s">
        <v>463</v>
      </c>
      <c r="BG51" t="s">
        <v>92</v>
      </c>
      <c r="BH51" s="1" t="s">
        <v>92</v>
      </c>
      <c r="BI51" s="1" t="s">
        <v>220</v>
      </c>
      <c r="BJ51" s="1" t="s">
        <v>712</v>
      </c>
    </row>
    <row r="52" spans="1:62" ht="28.5" x14ac:dyDescent="0.45">
      <c r="A52" t="s">
        <v>389</v>
      </c>
      <c r="B52" s="1" t="s">
        <v>157</v>
      </c>
      <c r="C52" s="1" t="s">
        <v>281</v>
      </c>
      <c r="D52" s="1" t="s">
        <v>277</v>
      </c>
      <c r="E52" s="1" t="s">
        <v>54</v>
      </c>
      <c r="F52" s="1" t="s">
        <v>66</v>
      </c>
      <c r="G52" s="1" t="s">
        <v>355</v>
      </c>
      <c r="H52" t="s">
        <v>66</v>
      </c>
      <c r="I52" t="s">
        <v>66</v>
      </c>
      <c r="J52" t="s">
        <v>66</v>
      </c>
      <c r="K52" t="s">
        <v>60</v>
      </c>
      <c r="L52" t="s">
        <v>66</v>
      </c>
      <c r="M52" s="1" t="s">
        <v>66</v>
      </c>
      <c r="N52" s="1" t="s">
        <v>66</v>
      </c>
      <c r="O52" s="1" t="s">
        <v>66</v>
      </c>
      <c r="P52" s="1" t="s">
        <v>66</v>
      </c>
      <c r="Q52" s="1" t="s">
        <v>66</v>
      </c>
      <c r="R52" s="1" t="s">
        <v>66</v>
      </c>
      <c r="S52" s="1" t="s">
        <v>66</v>
      </c>
      <c r="T52" s="1" t="s">
        <v>66</v>
      </c>
      <c r="U52" s="1" t="s">
        <v>66</v>
      </c>
      <c r="V52" s="1" t="s">
        <v>66</v>
      </c>
      <c r="W52" s="1" t="s">
        <v>66</v>
      </c>
      <c r="X52" s="1" t="s">
        <v>66</v>
      </c>
      <c r="Y52" s="1" t="s">
        <v>66</v>
      </c>
      <c r="Z52" t="s">
        <v>66</v>
      </c>
      <c r="AA52" s="1" t="s">
        <v>248</v>
      </c>
      <c r="AB52" t="s">
        <v>79</v>
      </c>
      <c r="AC52" t="s">
        <v>93</v>
      </c>
      <c r="AD52" s="1" t="s">
        <v>81</v>
      </c>
      <c r="AE52" s="1" t="s">
        <v>330</v>
      </c>
      <c r="AF52" t="s">
        <v>466</v>
      </c>
      <c r="AG52" s="1" t="s">
        <v>92</v>
      </c>
      <c r="AH52" t="s">
        <v>92</v>
      </c>
      <c r="AI52" t="s">
        <v>92</v>
      </c>
      <c r="AJ52" s="1" t="s">
        <v>92</v>
      </c>
      <c r="AK52" s="1" t="s">
        <v>92</v>
      </c>
      <c r="AL52" s="1" t="s">
        <v>92</v>
      </c>
      <c r="AM52" s="1" t="s">
        <v>92</v>
      </c>
      <c r="AN52" s="1" t="s">
        <v>92</v>
      </c>
      <c r="AO52" s="1" t="s">
        <v>92</v>
      </c>
      <c r="AP52" t="s">
        <v>92</v>
      </c>
      <c r="AQ52" s="1" t="s">
        <v>137</v>
      </c>
      <c r="AR52" s="1">
        <v>0</v>
      </c>
      <c r="AS52" s="1">
        <v>1</v>
      </c>
      <c r="AT52" s="1">
        <v>0</v>
      </c>
      <c r="AU52" s="1">
        <v>0</v>
      </c>
      <c r="AV52" s="1">
        <v>0</v>
      </c>
      <c r="AW52" s="1">
        <v>0</v>
      </c>
      <c r="AX52" s="1">
        <v>0</v>
      </c>
      <c r="AY52" s="1">
        <v>0</v>
      </c>
      <c r="AZ52" s="1">
        <v>0</v>
      </c>
      <c r="BA52" s="1">
        <v>0</v>
      </c>
      <c r="BB52" t="s">
        <v>92</v>
      </c>
      <c r="BC52" t="s">
        <v>92</v>
      </c>
      <c r="BD52" t="s">
        <v>92</v>
      </c>
      <c r="BE52" t="s">
        <v>92</v>
      </c>
      <c r="BF52" t="s">
        <v>463</v>
      </c>
      <c r="BG52" t="s">
        <v>355</v>
      </c>
      <c r="BH52" s="1" t="s">
        <v>86</v>
      </c>
      <c r="BI52" t="s">
        <v>66</v>
      </c>
      <c r="BJ52" s="1" t="s">
        <v>712</v>
      </c>
    </row>
    <row r="53" spans="1:62" ht="28.5" x14ac:dyDescent="0.45">
      <c r="A53" t="s">
        <v>214</v>
      </c>
      <c r="B53" s="1" t="s">
        <v>157</v>
      </c>
      <c r="C53" s="1" t="s">
        <v>281</v>
      </c>
      <c r="D53" s="1" t="s">
        <v>278</v>
      </c>
      <c r="E53" s="1" t="s">
        <v>54</v>
      </c>
      <c r="F53" s="1" t="s">
        <v>66</v>
      </c>
      <c r="G53" s="1" t="s">
        <v>66</v>
      </c>
      <c r="H53" t="s">
        <v>66</v>
      </c>
      <c r="I53" s="1" t="s">
        <v>66</v>
      </c>
      <c r="J53" s="1" t="s">
        <v>66</v>
      </c>
      <c r="K53" t="s">
        <v>60</v>
      </c>
      <c r="L53" t="s">
        <v>66</v>
      </c>
      <c r="M53" s="1" t="s">
        <v>66</v>
      </c>
      <c r="N53" s="1" t="s">
        <v>66</v>
      </c>
      <c r="O53" s="1" t="s">
        <v>66</v>
      </c>
      <c r="P53" s="1" t="s">
        <v>66</v>
      </c>
      <c r="Q53" s="1" t="s">
        <v>66</v>
      </c>
      <c r="R53" s="1" t="s">
        <v>66</v>
      </c>
      <c r="S53" s="1" t="s">
        <v>66</v>
      </c>
      <c r="T53" s="1" t="s">
        <v>66</v>
      </c>
      <c r="U53" s="1" t="s">
        <v>66</v>
      </c>
      <c r="V53" s="1" t="s">
        <v>66</v>
      </c>
      <c r="W53" s="1" t="s">
        <v>66</v>
      </c>
      <c r="X53" s="1" t="s">
        <v>66</v>
      </c>
      <c r="Y53" s="1" t="s">
        <v>66</v>
      </c>
      <c r="Z53" t="s">
        <v>66</v>
      </c>
      <c r="AA53" s="1" t="s">
        <v>248</v>
      </c>
      <c r="AB53" t="s">
        <v>79</v>
      </c>
      <c r="AC53" t="s">
        <v>93</v>
      </c>
      <c r="AD53" s="1" t="s">
        <v>82</v>
      </c>
      <c r="AE53" s="1" t="s">
        <v>331</v>
      </c>
      <c r="AF53" t="s">
        <v>85</v>
      </c>
      <c r="AG53" s="1" t="s">
        <v>86</v>
      </c>
      <c r="AH53" s="1" t="s">
        <v>222</v>
      </c>
      <c r="AI53" t="s">
        <v>92</v>
      </c>
      <c r="AJ53" s="1" t="s">
        <v>92</v>
      </c>
      <c r="AK53" s="1" t="s">
        <v>92</v>
      </c>
      <c r="AL53" s="1" t="s">
        <v>541</v>
      </c>
      <c r="AM53" s="1" t="s">
        <v>92</v>
      </c>
      <c r="AN53" s="1" t="s">
        <v>92</v>
      </c>
      <c r="AO53" s="1" t="s">
        <v>92</v>
      </c>
      <c r="AP53" t="s">
        <v>92</v>
      </c>
      <c r="AQ53" s="1" t="s">
        <v>210</v>
      </c>
      <c r="AR53" s="1">
        <v>1</v>
      </c>
      <c r="AS53" s="1">
        <v>1</v>
      </c>
      <c r="AT53" s="1">
        <v>0</v>
      </c>
      <c r="AU53" s="1">
        <v>0</v>
      </c>
      <c r="AV53" s="1">
        <v>0</v>
      </c>
      <c r="AW53" s="1">
        <v>0</v>
      </c>
      <c r="AX53" s="1">
        <v>0</v>
      </c>
      <c r="AY53" s="1">
        <v>0</v>
      </c>
      <c r="AZ53" s="1">
        <v>0</v>
      </c>
      <c r="BA53" s="1">
        <v>0</v>
      </c>
      <c r="BB53" t="s">
        <v>92</v>
      </c>
      <c r="BC53" t="s">
        <v>92</v>
      </c>
      <c r="BD53" t="s">
        <v>92</v>
      </c>
      <c r="BE53" t="s">
        <v>92</v>
      </c>
      <c r="BF53" t="s">
        <v>463</v>
      </c>
      <c r="BG53" t="s">
        <v>66</v>
      </c>
      <c r="BH53" s="1" t="s">
        <v>86</v>
      </c>
      <c r="BI53" t="s">
        <v>66</v>
      </c>
      <c r="BJ53" s="1" t="s">
        <v>712</v>
      </c>
    </row>
    <row r="54" spans="1:62" ht="28.5" x14ac:dyDescent="0.45">
      <c r="A54" t="s">
        <v>215</v>
      </c>
      <c r="B54" s="1" t="s">
        <v>157</v>
      </c>
      <c r="C54" s="1" t="s">
        <v>281</v>
      </c>
      <c r="D54" s="1" t="s">
        <v>279</v>
      </c>
      <c r="E54" s="1" t="s">
        <v>54</v>
      </c>
      <c r="F54" s="1" t="s">
        <v>66</v>
      </c>
      <c r="G54" s="1" t="s">
        <v>66</v>
      </c>
      <c r="H54" t="s">
        <v>66</v>
      </c>
      <c r="I54" t="s">
        <v>66</v>
      </c>
      <c r="J54" t="s">
        <v>66</v>
      </c>
      <c r="K54" t="s">
        <v>60</v>
      </c>
      <c r="L54" t="s">
        <v>66</v>
      </c>
      <c r="M54" s="1" t="s">
        <v>66</v>
      </c>
      <c r="N54" s="1" t="s">
        <v>66</v>
      </c>
      <c r="O54" s="1" t="s">
        <v>66</v>
      </c>
      <c r="P54" s="1" t="s">
        <v>66</v>
      </c>
      <c r="Q54" s="1" t="s">
        <v>66</v>
      </c>
      <c r="R54" s="1" t="s">
        <v>66</v>
      </c>
      <c r="S54" s="1" t="s">
        <v>66</v>
      </c>
      <c r="T54" s="1" t="s">
        <v>66</v>
      </c>
      <c r="U54" s="1" t="s">
        <v>66</v>
      </c>
      <c r="V54" s="1" t="s">
        <v>66</v>
      </c>
      <c r="W54" s="1" t="s">
        <v>66</v>
      </c>
      <c r="X54" s="1" t="s">
        <v>66</v>
      </c>
      <c r="Y54" s="1" t="s">
        <v>66</v>
      </c>
      <c r="Z54" t="s">
        <v>66</v>
      </c>
      <c r="AA54" s="1" t="s">
        <v>248</v>
      </c>
      <c r="AB54" t="s">
        <v>79</v>
      </c>
      <c r="AC54" t="s">
        <v>93</v>
      </c>
      <c r="AD54" s="1" t="s">
        <v>327</v>
      </c>
      <c r="AE54" s="1" t="s">
        <v>332</v>
      </c>
      <c r="AF54" t="s">
        <v>85</v>
      </c>
      <c r="AG54" s="1" t="s">
        <v>86</v>
      </c>
      <c r="AH54" s="1" t="s">
        <v>221</v>
      </c>
      <c r="AI54" t="s">
        <v>92</v>
      </c>
      <c r="AJ54" s="1" t="s">
        <v>92</v>
      </c>
      <c r="AK54" s="1" t="s">
        <v>92</v>
      </c>
      <c r="AL54" s="1" t="s">
        <v>92</v>
      </c>
      <c r="AM54" s="1" t="s">
        <v>92</v>
      </c>
      <c r="AN54" s="1" t="s">
        <v>92</v>
      </c>
      <c r="AO54" s="1" t="s">
        <v>92</v>
      </c>
      <c r="AP54" t="s">
        <v>92</v>
      </c>
      <c r="AQ54" s="1" t="s">
        <v>137</v>
      </c>
      <c r="AR54" s="1">
        <v>0</v>
      </c>
      <c r="AS54" s="1">
        <v>1</v>
      </c>
      <c r="AT54" s="1">
        <v>0</v>
      </c>
      <c r="AU54" s="1">
        <v>0</v>
      </c>
      <c r="AV54" s="1">
        <v>0</v>
      </c>
      <c r="AW54" s="1">
        <v>0</v>
      </c>
      <c r="AX54" s="1">
        <v>0</v>
      </c>
      <c r="AY54" s="1">
        <v>0</v>
      </c>
      <c r="AZ54" s="1">
        <v>0</v>
      </c>
      <c r="BA54" s="1">
        <v>0</v>
      </c>
      <c r="BB54" t="s">
        <v>92</v>
      </c>
      <c r="BC54" t="s">
        <v>92</v>
      </c>
      <c r="BD54" t="s">
        <v>92</v>
      </c>
      <c r="BE54" t="s">
        <v>92</v>
      </c>
      <c r="BF54" t="s">
        <v>463</v>
      </c>
      <c r="BG54" t="s">
        <v>66</v>
      </c>
      <c r="BH54" s="1" t="s">
        <v>86</v>
      </c>
      <c r="BI54" t="s">
        <v>66</v>
      </c>
      <c r="BJ54" s="1" t="s">
        <v>712</v>
      </c>
    </row>
    <row r="55" spans="1:62" ht="42.75" x14ac:dyDescent="0.45">
      <c r="A55" t="s">
        <v>216</v>
      </c>
      <c r="B55" s="1" t="s">
        <v>157</v>
      </c>
      <c r="C55" s="1" t="s">
        <v>217</v>
      </c>
      <c r="D55" s="1" t="s">
        <v>262</v>
      </c>
      <c r="E55" s="1" t="s">
        <v>53</v>
      </c>
      <c r="F55" s="1" t="s">
        <v>426</v>
      </c>
      <c r="G55" s="1" t="s">
        <v>427</v>
      </c>
      <c r="H55" t="s">
        <v>391</v>
      </c>
      <c r="I55" s="1" t="s">
        <v>61</v>
      </c>
      <c r="J55" s="1" t="s">
        <v>92</v>
      </c>
      <c r="K55" t="s">
        <v>59</v>
      </c>
      <c r="L55" t="s">
        <v>86</v>
      </c>
      <c r="M55" s="1" t="s">
        <v>223</v>
      </c>
      <c r="N55" s="1">
        <v>0</v>
      </c>
      <c r="O55" s="1">
        <v>0</v>
      </c>
      <c r="P55" s="1">
        <v>1</v>
      </c>
      <c r="Q55" s="1">
        <v>0</v>
      </c>
      <c r="R55" s="1">
        <v>0</v>
      </c>
      <c r="S55" s="1" t="s">
        <v>61</v>
      </c>
      <c r="T55" s="1">
        <v>0</v>
      </c>
      <c r="U55" s="1" t="s">
        <v>92</v>
      </c>
      <c r="V55" s="1" t="s">
        <v>92</v>
      </c>
      <c r="W55" s="1" t="s">
        <v>92</v>
      </c>
      <c r="X55" s="1" t="s">
        <v>92</v>
      </c>
      <c r="Y55" s="1">
        <v>1</v>
      </c>
      <c r="Z55" t="s">
        <v>129</v>
      </c>
      <c r="AA55" s="1" t="s">
        <v>248</v>
      </c>
      <c r="AB55" t="s">
        <v>79</v>
      </c>
      <c r="AC55" t="s">
        <v>100</v>
      </c>
      <c r="AD55" s="1" t="s">
        <v>327</v>
      </c>
      <c r="AE55" s="1" t="s">
        <v>333</v>
      </c>
      <c r="AF55" t="s">
        <v>85</v>
      </c>
      <c r="AG55" s="1" t="s">
        <v>92</v>
      </c>
      <c r="AH55" t="s">
        <v>92</v>
      </c>
      <c r="AI55" t="s">
        <v>92</v>
      </c>
      <c r="AJ55" s="1" t="s">
        <v>92</v>
      </c>
      <c r="AK55" s="1" t="s">
        <v>92</v>
      </c>
      <c r="AL55" s="1" t="s">
        <v>92</v>
      </c>
      <c r="AM55" s="1" t="s">
        <v>92</v>
      </c>
      <c r="AN55" s="1" t="s">
        <v>92</v>
      </c>
      <c r="AO55" s="1" t="s">
        <v>92</v>
      </c>
      <c r="AP55" t="s">
        <v>92</v>
      </c>
      <c r="AQ55" s="1" t="s">
        <v>224</v>
      </c>
      <c r="AR55" s="1">
        <v>1</v>
      </c>
      <c r="AS55" s="1">
        <v>1</v>
      </c>
      <c r="AT55" s="1">
        <v>0</v>
      </c>
      <c r="AU55" s="1">
        <v>0</v>
      </c>
      <c r="AV55" s="1">
        <v>1</v>
      </c>
      <c r="AW55" s="1">
        <v>1</v>
      </c>
      <c r="AX55" s="1">
        <v>0</v>
      </c>
      <c r="AY55" s="1">
        <v>1</v>
      </c>
      <c r="AZ55" s="1">
        <v>0</v>
      </c>
      <c r="BA55" s="1">
        <v>1</v>
      </c>
      <c r="BB55" t="s">
        <v>92</v>
      </c>
      <c r="BC55" t="s">
        <v>92</v>
      </c>
      <c r="BD55" t="s">
        <v>92</v>
      </c>
      <c r="BE55" t="s">
        <v>92</v>
      </c>
      <c r="BF55" t="s">
        <v>463</v>
      </c>
      <c r="BG55" s="1" t="s">
        <v>102</v>
      </c>
      <c r="BH55" s="1" t="s">
        <v>86</v>
      </c>
      <c r="BJ55" s="1" t="s">
        <v>713</v>
      </c>
    </row>
    <row r="56" spans="1:62" s="2" customFormat="1" ht="85.5" x14ac:dyDescent="0.45">
      <c r="A56" s="2" t="s">
        <v>246</v>
      </c>
      <c r="B56" s="3" t="s">
        <v>157</v>
      </c>
      <c r="C56" s="3" t="s">
        <v>158</v>
      </c>
      <c r="D56" s="1" t="s">
        <v>262</v>
      </c>
      <c r="E56" s="3" t="s">
        <v>51</v>
      </c>
      <c r="F56" s="3" t="s">
        <v>428</v>
      </c>
      <c r="G56" s="3" t="s">
        <v>412</v>
      </c>
      <c r="H56" s="3" t="s">
        <v>177</v>
      </c>
      <c r="I56" s="3" t="s">
        <v>379</v>
      </c>
      <c r="J56" s="3" t="s">
        <v>92</v>
      </c>
      <c r="K56" s="3" t="s">
        <v>60</v>
      </c>
      <c r="L56" s="3" t="s">
        <v>86</v>
      </c>
      <c r="M56" s="3" t="s">
        <v>167</v>
      </c>
      <c r="N56" s="3">
        <v>1</v>
      </c>
      <c r="O56" s="3">
        <v>0</v>
      </c>
      <c r="P56" s="3">
        <v>0</v>
      </c>
      <c r="Q56" s="3">
        <v>0</v>
      </c>
      <c r="R56" s="3">
        <v>0</v>
      </c>
      <c r="S56" s="3" t="s">
        <v>61</v>
      </c>
      <c r="T56" s="3">
        <v>0</v>
      </c>
      <c r="U56" s="3" t="s">
        <v>92</v>
      </c>
      <c r="V56" s="3" t="s">
        <v>371</v>
      </c>
      <c r="W56" s="3" t="s">
        <v>92</v>
      </c>
      <c r="X56" s="3" t="s">
        <v>92</v>
      </c>
      <c r="Y56" s="3">
        <v>2</v>
      </c>
      <c r="Z56" s="3" t="s">
        <v>226</v>
      </c>
      <c r="AA56" s="3" t="s">
        <v>249</v>
      </c>
      <c r="AB56" s="3" t="s">
        <v>79</v>
      </c>
      <c r="AC56" s="3" t="s">
        <v>100</v>
      </c>
      <c r="AD56" s="3" t="s">
        <v>327</v>
      </c>
      <c r="AE56" s="3" t="s">
        <v>323</v>
      </c>
      <c r="AF56" s="3" t="s">
        <v>85</v>
      </c>
      <c r="AG56" s="3" t="s">
        <v>92</v>
      </c>
      <c r="AH56" s="3" t="s">
        <v>92</v>
      </c>
      <c r="AI56" s="3" t="s">
        <v>92</v>
      </c>
      <c r="AJ56" s="3" t="s">
        <v>92</v>
      </c>
      <c r="AK56" s="3" t="s">
        <v>92</v>
      </c>
      <c r="AL56" s="3" t="s">
        <v>92</v>
      </c>
      <c r="AM56" s="3" t="s">
        <v>92</v>
      </c>
      <c r="AN56" s="3" t="s">
        <v>92</v>
      </c>
      <c r="AO56" s="3" t="s">
        <v>86</v>
      </c>
      <c r="AP56" s="3" t="s">
        <v>581</v>
      </c>
      <c r="AQ56" s="3" t="s">
        <v>245</v>
      </c>
      <c r="AR56" s="3">
        <v>0.5</v>
      </c>
      <c r="AS56" s="3">
        <v>0</v>
      </c>
      <c r="AT56" s="3">
        <v>0.5</v>
      </c>
      <c r="AU56" s="3">
        <v>0.5</v>
      </c>
      <c r="AV56" s="3">
        <v>0.5</v>
      </c>
      <c r="AW56" s="3">
        <v>0</v>
      </c>
      <c r="AX56" s="3">
        <v>0.5</v>
      </c>
      <c r="AY56" s="3">
        <v>0.5</v>
      </c>
      <c r="AZ56" s="3">
        <v>0.5</v>
      </c>
      <c r="BA56" s="3">
        <v>0.5</v>
      </c>
      <c r="BB56" s="3" t="s">
        <v>92</v>
      </c>
      <c r="BC56" s="3" t="s">
        <v>92</v>
      </c>
      <c r="BD56" s="2" t="s">
        <v>86</v>
      </c>
      <c r="BE56" s="3" t="s">
        <v>92</v>
      </c>
      <c r="BF56" s="3" t="s">
        <v>463</v>
      </c>
      <c r="BG56" s="3" t="s">
        <v>92</v>
      </c>
      <c r="BH56" s="3" t="s">
        <v>92</v>
      </c>
      <c r="BI56" s="3"/>
      <c r="BJ56" s="3" t="s">
        <v>714</v>
      </c>
    </row>
    <row r="57" spans="1:62" s="2" customFormat="1" ht="42.75" x14ac:dyDescent="0.45">
      <c r="A57" s="2" t="s">
        <v>246</v>
      </c>
      <c r="B57" s="3" t="s">
        <v>157</v>
      </c>
      <c r="C57" s="3" t="s">
        <v>158</v>
      </c>
      <c r="D57" s="1" t="s">
        <v>264</v>
      </c>
      <c r="E57" s="3" t="s">
        <v>51</v>
      </c>
      <c r="F57" s="3" t="s">
        <v>66</v>
      </c>
      <c r="G57" s="3" t="s">
        <v>66</v>
      </c>
      <c r="H57" s="3" t="s">
        <v>66</v>
      </c>
      <c r="I57" s="3" t="s">
        <v>66</v>
      </c>
      <c r="J57" s="3" t="s">
        <v>92</v>
      </c>
      <c r="K57" s="3" t="s">
        <v>60</v>
      </c>
      <c r="L57" s="2" t="s">
        <v>66</v>
      </c>
      <c r="M57" s="3" t="s">
        <v>66</v>
      </c>
      <c r="N57" s="3" t="s">
        <v>66</v>
      </c>
      <c r="O57" s="3" t="s">
        <v>66</v>
      </c>
      <c r="P57" s="3" t="s">
        <v>66</v>
      </c>
      <c r="Q57" s="3" t="s">
        <v>66</v>
      </c>
      <c r="R57" s="3" t="s">
        <v>66</v>
      </c>
      <c r="S57" s="3" t="s">
        <v>66</v>
      </c>
      <c r="T57" s="3" t="s">
        <v>66</v>
      </c>
      <c r="U57" s="3" t="s">
        <v>66</v>
      </c>
      <c r="V57" s="3" t="s">
        <v>66</v>
      </c>
      <c r="W57" s="3" t="s">
        <v>66</v>
      </c>
      <c r="X57" s="3" t="s">
        <v>66</v>
      </c>
      <c r="Y57" s="3" t="s">
        <v>66</v>
      </c>
      <c r="Z57" s="2" t="s">
        <v>66</v>
      </c>
      <c r="AA57" s="3" t="s">
        <v>249</v>
      </c>
      <c r="AB57" s="3" t="s">
        <v>79</v>
      </c>
      <c r="AC57" s="3" t="s">
        <v>100</v>
      </c>
      <c r="AD57" s="3" t="s">
        <v>493</v>
      </c>
      <c r="AE57" s="3" t="s">
        <v>334</v>
      </c>
      <c r="AF57" s="3" t="s">
        <v>466</v>
      </c>
      <c r="AG57" s="3" t="s">
        <v>92</v>
      </c>
      <c r="AH57" s="3" t="s">
        <v>92</v>
      </c>
      <c r="AI57" s="3" t="s">
        <v>92</v>
      </c>
      <c r="AJ57" s="3" t="s">
        <v>92</v>
      </c>
      <c r="AK57" s="3" t="s">
        <v>92</v>
      </c>
      <c r="AL57" s="3" t="s">
        <v>92</v>
      </c>
      <c r="AM57" s="3" t="s">
        <v>92</v>
      </c>
      <c r="AN57" s="3" t="s">
        <v>92</v>
      </c>
      <c r="AO57" s="3" t="s">
        <v>86</v>
      </c>
      <c r="AP57" s="3" t="s">
        <v>581</v>
      </c>
      <c r="AQ57" s="3" t="s">
        <v>245</v>
      </c>
      <c r="AR57" s="3">
        <v>0.5</v>
      </c>
      <c r="AS57" s="3">
        <v>0</v>
      </c>
      <c r="AT57" s="3">
        <v>0.5</v>
      </c>
      <c r="AU57" s="3">
        <v>0.5</v>
      </c>
      <c r="AV57" s="3">
        <v>0.5</v>
      </c>
      <c r="AW57" s="3">
        <v>0</v>
      </c>
      <c r="AX57" s="3">
        <v>0.5</v>
      </c>
      <c r="AY57" s="3">
        <v>0.5</v>
      </c>
      <c r="AZ57" s="3">
        <v>0.5</v>
      </c>
      <c r="BA57" s="3">
        <v>0.5</v>
      </c>
      <c r="BB57" s="3" t="s">
        <v>92</v>
      </c>
      <c r="BC57" s="3" t="s">
        <v>92</v>
      </c>
      <c r="BD57" s="2" t="s">
        <v>86</v>
      </c>
      <c r="BE57" s="3" t="s">
        <v>92</v>
      </c>
      <c r="BF57" s="3" t="s">
        <v>463</v>
      </c>
      <c r="BG57" s="3" t="s">
        <v>66</v>
      </c>
      <c r="BH57" s="3" t="s">
        <v>92</v>
      </c>
      <c r="BI57" s="3"/>
      <c r="BJ57" s="3" t="s">
        <v>714</v>
      </c>
    </row>
    <row r="58" spans="1:62" ht="57" x14ac:dyDescent="0.45">
      <c r="A58" t="s">
        <v>139</v>
      </c>
      <c r="B58" s="1" t="s">
        <v>157</v>
      </c>
      <c r="C58" s="1" t="s">
        <v>159</v>
      </c>
      <c r="D58" s="1" t="s">
        <v>262</v>
      </c>
      <c r="E58" s="1" t="s">
        <v>168</v>
      </c>
      <c r="F58" s="1" t="s">
        <v>429</v>
      </c>
      <c r="G58" s="1" t="s">
        <v>415</v>
      </c>
      <c r="H58" s="1" t="s">
        <v>177</v>
      </c>
      <c r="I58" s="1" t="s">
        <v>61</v>
      </c>
      <c r="J58" s="1" t="s">
        <v>92</v>
      </c>
      <c r="K58" s="1" t="s">
        <v>59</v>
      </c>
      <c r="L58" s="1" t="s">
        <v>86</v>
      </c>
      <c r="M58" s="1" t="s">
        <v>170</v>
      </c>
      <c r="N58" s="1">
        <v>1</v>
      </c>
      <c r="O58" s="1">
        <v>5</v>
      </c>
      <c r="P58" s="1">
        <v>3</v>
      </c>
      <c r="Q58" s="1">
        <v>0</v>
      </c>
      <c r="R58" s="1">
        <v>0</v>
      </c>
      <c r="S58" s="1" t="s">
        <v>61</v>
      </c>
      <c r="T58" s="1">
        <v>0</v>
      </c>
      <c r="U58" s="1" t="s">
        <v>92</v>
      </c>
      <c r="V58" s="1" t="s">
        <v>367</v>
      </c>
      <c r="W58" s="1" t="s">
        <v>86</v>
      </c>
      <c r="X58" s="1" t="s">
        <v>92</v>
      </c>
      <c r="Y58" s="1">
        <v>10</v>
      </c>
      <c r="Z58" s="1" t="s">
        <v>225</v>
      </c>
      <c r="AA58" s="1" t="s">
        <v>249</v>
      </c>
      <c r="AB58" s="1" t="s">
        <v>79</v>
      </c>
      <c r="AC58" s="1" t="s">
        <v>93</v>
      </c>
      <c r="AD58" s="1" t="s">
        <v>315</v>
      </c>
      <c r="AE58" s="1" t="s">
        <v>299</v>
      </c>
      <c r="AF58" s="1" t="s">
        <v>466</v>
      </c>
      <c r="AG58" s="1" t="s">
        <v>92</v>
      </c>
      <c r="AH58" s="1" t="s">
        <v>92</v>
      </c>
      <c r="AI58" s="1" t="s">
        <v>92</v>
      </c>
      <c r="AJ58" s="1" t="s">
        <v>92</v>
      </c>
      <c r="AK58" s="1" t="s">
        <v>92</v>
      </c>
      <c r="AL58" s="1" t="s">
        <v>92</v>
      </c>
      <c r="AM58" s="1" t="s">
        <v>92</v>
      </c>
      <c r="AN58" s="1" t="s">
        <v>92</v>
      </c>
      <c r="AO58" s="1" t="s">
        <v>92</v>
      </c>
      <c r="AP58" s="1" t="s">
        <v>92</v>
      </c>
      <c r="AQ58" s="1" t="s">
        <v>169</v>
      </c>
      <c r="AR58" s="1">
        <v>1</v>
      </c>
      <c r="AS58" s="1">
        <v>1</v>
      </c>
      <c r="AT58" s="1">
        <v>0</v>
      </c>
      <c r="AU58" s="1">
        <v>1</v>
      </c>
      <c r="AV58" s="1">
        <v>0</v>
      </c>
      <c r="AW58" s="1">
        <v>0</v>
      </c>
      <c r="AX58" s="1">
        <v>0</v>
      </c>
      <c r="AY58" s="1">
        <v>0</v>
      </c>
      <c r="AZ58" s="1">
        <v>0</v>
      </c>
      <c r="BA58" s="1">
        <v>0</v>
      </c>
      <c r="BB58" s="1" t="s">
        <v>92</v>
      </c>
      <c r="BC58" s="1" t="s">
        <v>92</v>
      </c>
      <c r="BD58" s="1" t="s">
        <v>86</v>
      </c>
      <c r="BE58" s="1" t="s">
        <v>92</v>
      </c>
      <c r="BF58" s="1" t="s">
        <v>463</v>
      </c>
      <c r="BG58" s="1" t="s">
        <v>437</v>
      </c>
      <c r="BH58" s="1" t="s">
        <v>92</v>
      </c>
      <c r="BI58" s="1" t="s">
        <v>461</v>
      </c>
      <c r="BJ58" s="1" t="s">
        <v>715</v>
      </c>
    </row>
    <row r="59" spans="1:62" ht="57" x14ac:dyDescent="0.45">
      <c r="A59" t="s">
        <v>140</v>
      </c>
      <c r="B59" s="1" t="s">
        <v>157</v>
      </c>
      <c r="C59" s="1" t="s">
        <v>282</v>
      </c>
      <c r="D59" s="1" t="s">
        <v>262</v>
      </c>
      <c r="E59" s="1" t="s">
        <v>54</v>
      </c>
      <c r="F59" s="1" t="s">
        <v>61</v>
      </c>
      <c r="G59" s="1" t="s">
        <v>61</v>
      </c>
      <c r="H59" s="1" t="s">
        <v>177</v>
      </c>
      <c r="I59" s="1" t="s">
        <v>381</v>
      </c>
      <c r="J59" s="1" t="s">
        <v>92</v>
      </c>
      <c r="K59" s="1" t="s">
        <v>60</v>
      </c>
      <c r="L59" s="1" t="s">
        <v>92</v>
      </c>
      <c r="M59" s="1" t="s">
        <v>61</v>
      </c>
      <c r="N59" s="1">
        <v>0</v>
      </c>
      <c r="O59" s="1">
        <v>0</v>
      </c>
      <c r="P59" s="1">
        <v>0</v>
      </c>
      <c r="Q59" s="1">
        <v>0</v>
      </c>
      <c r="R59" s="1">
        <v>0</v>
      </c>
      <c r="S59" s="1" t="s">
        <v>61</v>
      </c>
      <c r="T59" s="1">
        <v>0</v>
      </c>
      <c r="U59" s="1" t="s">
        <v>92</v>
      </c>
      <c r="V59" s="1" t="s">
        <v>92</v>
      </c>
      <c r="W59" s="1" t="s">
        <v>92</v>
      </c>
      <c r="X59" s="1" t="s">
        <v>92</v>
      </c>
      <c r="Y59" s="1">
        <v>0</v>
      </c>
      <c r="Z59" s="1" t="s">
        <v>129</v>
      </c>
      <c r="AA59" s="1" t="s">
        <v>248</v>
      </c>
      <c r="AB59" s="1" t="s">
        <v>79</v>
      </c>
      <c r="AC59" t="s">
        <v>116</v>
      </c>
      <c r="AD59" s="1" t="s">
        <v>327</v>
      </c>
      <c r="AE59" s="1" t="s">
        <v>335</v>
      </c>
      <c r="AF59" s="1" t="s">
        <v>111</v>
      </c>
      <c r="AG59" s="1" t="s">
        <v>86</v>
      </c>
      <c r="AH59" s="1" t="s">
        <v>173</v>
      </c>
      <c r="AI59" s="1" t="s">
        <v>92</v>
      </c>
      <c r="AJ59" s="1" t="s">
        <v>92</v>
      </c>
      <c r="AK59" s="1" t="s">
        <v>174</v>
      </c>
      <c r="AL59" s="1" t="s">
        <v>92</v>
      </c>
      <c r="AM59" s="1" t="s">
        <v>544</v>
      </c>
      <c r="AN59" s="1" t="s">
        <v>545</v>
      </c>
      <c r="AO59" s="1" t="s">
        <v>92</v>
      </c>
      <c r="AP59" s="1" t="s">
        <v>92</v>
      </c>
      <c r="AQ59" s="1" t="s">
        <v>172</v>
      </c>
      <c r="AR59" s="1">
        <v>1</v>
      </c>
      <c r="AS59" s="1">
        <v>1</v>
      </c>
      <c r="AT59" s="1">
        <v>0</v>
      </c>
      <c r="AU59" s="1">
        <v>0</v>
      </c>
      <c r="AV59" s="1">
        <v>1</v>
      </c>
      <c r="AW59" s="1">
        <v>0</v>
      </c>
      <c r="AX59" s="1">
        <v>0</v>
      </c>
      <c r="AY59" s="1">
        <v>1</v>
      </c>
      <c r="AZ59" s="1">
        <v>1</v>
      </c>
      <c r="BA59" s="1">
        <v>1</v>
      </c>
      <c r="BB59" s="1" t="s">
        <v>92</v>
      </c>
      <c r="BC59" s="1" t="s">
        <v>92</v>
      </c>
      <c r="BD59" t="s">
        <v>86</v>
      </c>
      <c r="BE59" s="1" t="s">
        <v>92</v>
      </c>
      <c r="BF59" s="1" t="s">
        <v>463</v>
      </c>
      <c r="BG59" s="1" t="s">
        <v>438</v>
      </c>
      <c r="BH59" s="1" t="s">
        <v>86</v>
      </c>
      <c r="BI59" s="1" t="s">
        <v>462</v>
      </c>
      <c r="BJ59" s="1" t="s">
        <v>716</v>
      </c>
    </row>
    <row r="60" spans="1:62" ht="42.75" x14ac:dyDescent="0.45">
      <c r="A60" t="s">
        <v>141</v>
      </c>
      <c r="B60" s="1" t="s">
        <v>157</v>
      </c>
      <c r="C60" s="1" t="s">
        <v>282</v>
      </c>
      <c r="D60" s="1" t="s">
        <v>264</v>
      </c>
      <c r="E60" s="1" t="s">
        <v>66</v>
      </c>
      <c r="F60" s="1" t="s">
        <v>66</v>
      </c>
      <c r="G60" s="1" t="s">
        <v>66</v>
      </c>
      <c r="H60" s="1" t="s">
        <v>66</v>
      </c>
      <c r="I60" s="1" t="s">
        <v>355</v>
      </c>
      <c r="J60" s="1" t="s">
        <v>66</v>
      </c>
      <c r="K60" s="1" t="s">
        <v>60</v>
      </c>
      <c r="L60" t="s">
        <v>66</v>
      </c>
      <c r="M60" s="1" t="s">
        <v>66</v>
      </c>
      <c r="N60" s="1" t="s">
        <v>66</v>
      </c>
      <c r="O60" s="1" t="s">
        <v>66</v>
      </c>
      <c r="P60" s="1" t="s">
        <v>66</v>
      </c>
      <c r="Q60" s="1" t="s">
        <v>66</v>
      </c>
      <c r="R60" s="1" t="s">
        <v>66</v>
      </c>
      <c r="S60" s="1" t="s">
        <v>66</v>
      </c>
      <c r="T60" s="1" t="s">
        <v>66</v>
      </c>
      <c r="U60" s="1" t="s">
        <v>66</v>
      </c>
      <c r="V60" s="1" t="s">
        <v>66</v>
      </c>
      <c r="W60" s="1" t="s">
        <v>66</v>
      </c>
      <c r="X60" s="1" t="s">
        <v>66</v>
      </c>
      <c r="Y60" s="1" t="s">
        <v>66</v>
      </c>
      <c r="Z60" s="1" t="s">
        <v>66</v>
      </c>
      <c r="AA60" s="1" t="s">
        <v>248</v>
      </c>
      <c r="AB60" s="1" t="s">
        <v>79</v>
      </c>
      <c r="AC60" t="s">
        <v>116</v>
      </c>
      <c r="AD60" s="1" t="s">
        <v>82</v>
      </c>
      <c r="AE60" s="1" t="s">
        <v>305</v>
      </c>
      <c r="AF60" s="1" t="s">
        <v>85</v>
      </c>
      <c r="AG60" s="1" t="s">
        <v>86</v>
      </c>
      <c r="AH60" s="1" t="s">
        <v>174</v>
      </c>
      <c r="AI60" s="1" t="s">
        <v>92</v>
      </c>
      <c r="AJ60" s="1" t="s">
        <v>92</v>
      </c>
      <c r="AK60" s="1" t="s">
        <v>174</v>
      </c>
      <c r="AL60" s="1" t="s">
        <v>92</v>
      </c>
      <c r="AM60" s="1" t="s">
        <v>92</v>
      </c>
      <c r="AN60" s="1" t="s">
        <v>92</v>
      </c>
      <c r="AO60" s="1" t="s">
        <v>92</v>
      </c>
      <c r="AP60" s="1" t="s">
        <v>92</v>
      </c>
      <c r="AQ60" s="1" t="s">
        <v>175</v>
      </c>
      <c r="AR60" s="1">
        <v>1</v>
      </c>
      <c r="AS60" s="1">
        <v>1</v>
      </c>
      <c r="AT60" s="1">
        <v>0</v>
      </c>
      <c r="AU60" s="1">
        <v>0</v>
      </c>
      <c r="AV60" s="1">
        <v>1</v>
      </c>
      <c r="AW60" s="1">
        <v>0</v>
      </c>
      <c r="AX60" s="1">
        <v>0</v>
      </c>
      <c r="AY60" s="1">
        <v>0</v>
      </c>
      <c r="AZ60" s="1">
        <v>0</v>
      </c>
      <c r="BA60" s="1">
        <v>1</v>
      </c>
      <c r="BB60" s="1" t="s">
        <v>92</v>
      </c>
      <c r="BC60" s="1" t="s">
        <v>92</v>
      </c>
      <c r="BD60" s="1" t="s">
        <v>92</v>
      </c>
      <c r="BE60" s="1" t="s">
        <v>92</v>
      </c>
      <c r="BF60" s="1" t="s">
        <v>463</v>
      </c>
      <c r="BG60" t="s">
        <v>66</v>
      </c>
      <c r="BH60" s="1" t="s">
        <v>86</v>
      </c>
      <c r="BI60" s="1"/>
      <c r="BJ60" s="1" t="s">
        <v>717</v>
      </c>
    </row>
    <row r="61" spans="1:62" ht="57" x14ac:dyDescent="0.45">
      <c r="A61" t="s">
        <v>171</v>
      </c>
      <c r="B61" s="1" t="s">
        <v>157</v>
      </c>
      <c r="C61" s="1" t="s">
        <v>282</v>
      </c>
      <c r="D61" s="1" t="s">
        <v>263</v>
      </c>
      <c r="E61" s="1" t="s">
        <v>66</v>
      </c>
      <c r="F61" s="1" t="s">
        <v>66</v>
      </c>
      <c r="G61" s="1" t="s">
        <v>66</v>
      </c>
      <c r="H61" s="1" t="s">
        <v>66</v>
      </c>
      <c r="I61" s="1" t="s">
        <v>66</v>
      </c>
      <c r="J61" s="1" t="s">
        <v>66</v>
      </c>
      <c r="K61" s="1" t="s">
        <v>60</v>
      </c>
      <c r="L61" t="s">
        <v>66</v>
      </c>
      <c r="M61" s="1" t="s">
        <v>66</v>
      </c>
      <c r="N61" s="1" t="s">
        <v>66</v>
      </c>
      <c r="O61" s="1" t="s">
        <v>66</v>
      </c>
      <c r="P61" s="1" t="s">
        <v>66</v>
      </c>
      <c r="Q61" s="1" t="s">
        <v>66</v>
      </c>
      <c r="R61" s="1" t="s">
        <v>66</v>
      </c>
      <c r="S61" s="1" t="s">
        <v>66</v>
      </c>
      <c r="T61" s="1" t="s">
        <v>66</v>
      </c>
      <c r="U61" s="1" t="s">
        <v>66</v>
      </c>
      <c r="V61" s="1" t="s">
        <v>66</v>
      </c>
      <c r="W61" s="1" t="s">
        <v>355</v>
      </c>
      <c r="X61" s="1" t="s">
        <v>66</v>
      </c>
      <c r="Y61" s="1" t="s">
        <v>66</v>
      </c>
      <c r="Z61" s="1" t="s">
        <v>66</v>
      </c>
      <c r="AA61" s="1" t="s">
        <v>248</v>
      </c>
      <c r="AB61" s="1" t="s">
        <v>79</v>
      </c>
      <c r="AC61" s="1" t="s">
        <v>116</v>
      </c>
      <c r="AD61" s="1" t="s">
        <v>327</v>
      </c>
      <c r="AE61" s="1" t="s">
        <v>336</v>
      </c>
      <c r="AF61" s="1" t="s">
        <v>85</v>
      </c>
      <c r="AG61" s="1" t="s">
        <v>92</v>
      </c>
      <c r="AH61" s="1" t="s">
        <v>92</v>
      </c>
      <c r="AI61" s="1" t="s">
        <v>92</v>
      </c>
      <c r="AJ61" s="1" t="s">
        <v>92</v>
      </c>
      <c r="AK61" s="1" t="s">
        <v>92</v>
      </c>
      <c r="AL61" s="1" t="s">
        <v>92</v>
      </c>
      <c r="AM61" s="1" t="s">
        <v>92</v>
      </c>
      <c r="AN61" s="1" t="s">
        <v>92</v>
      </c>
      <c r="AO61" s="1" t="s">
        <v>92</v>
      </c>
      <c r="AP61" s="1" t="s">
        <v>92</v>
      </c>
      <c r="AQ61" s="1" t="s">
        <v>176</v>
      </c>
      <c r="AR61" s="1">
        <v>0</v>
      </c>
      <c r="AS61" s="1">
        <v>1</v>
      </c>
      <c r="AT61" s="1">
        <v>0</v>
      </c>
      <c r="AU61" s="1">
        <v>0</v>
      </c>
      <c r="AV61" s="1">
        <v>0</v>
      </c>
      <c r="AW61" s="1">
        <v>0</v>
      </c>
      <c r="AX61" s="1">
        <v>0</v>
      </c>
      <c r="AY61" s="1">
        <v>0</v>
      </c>
      <c r="AZ61" s="1">
        <v>0</v>
      </c>
      <c r="BA61" s="1">
        <v>0</v>
      </c>
      <c r="BB61" s="1" t="s">
        <v>92</v>
      </c>
      <c r="BC61" s="1" t="s">
        <v>92</v>
      </c>
      <c r="BD61" s="1" t="s">
        <v>92</v>
      </c>
      <c r="BE61" s="1" t="s">
        <v>92</v>
      </c>
      <c r="BF61" s="1" t="s">
        <v>463</v>
      </c>
      <c r="BG61" t="s">
        <v>66</v>
      </c>
      <c r="BH61" s="1" t="s">
        <v>86</v>
      </c>
      <c r="BJ61" s="1" t="s">
        <v>718</v>
      </c>
    </row>
    <row r="62" spans="1:62" ht="71.25" x14ac:dyDescent="0.45">
      <c r="A62" t="s">
        <v>142</v>
      </c>
      <c r="B62" s="1" t="s">
        <v>157</v>
      </c>
      <c r="C62" s="1" t="s">
        <v>160</v>
      </c>
      <c r="D62" s="1" t="s">
        <v>262</v>
      </c>
      <c r="E62" s="1" t="s">
        <v>52</v>
      </c>
      <c r="F62" s="1" t="s">
        <v>430</v>
      </c>
      <c r="G62" s="1" t="s">
        <v>410</v>
      </c>
      <c r="H62" s="1" t="s">
        <v>177</v>
      </c>
      <c r="I62" s="1" t="s">
        <v>61</v>
      </c>
      <c r="J62" s="1" t="s">
        <v>86</v>
      </c>
      <c r="K62" s="1" t="s">
        <v>59</v>
      </c>
      <c r="L62" s="1" t="s">
        <v>92</v>
      </c>
      <c r="M62" s="1" t="s">
        <v>181</v>
      </c>
      <c r="N62" s="1">
        <v>0</v>
      </c>
      <c r="O62" s="1">
        <v>0</v>
      </c>
      <c r="P62" s="1">
        <v>0</v>
      </c>
      <c r="Q62" s="1">
        <v>0</v>
      </c>
      <c r="R62" s="1">
        <v>0</v>
      </c>
      <c r="S62" s="1" t="s">
        <v>61</v>
      </c>
      <c r="T62" s="1">
        <v>0</v>
      </c>
      <c r="U62" s="1" t="s">
        <v>92</v>
      </c>
      <c r="V62" s="1" t="s">
        <v>92</v>
      </c>
      <c r="W62" s="1" t="s">
        <v>92</v>
      </c>
      <c r="X62" s="1" t="s">
        <v>92</v>
      </c>
      <c r="Y62" s="1">
        <v>0</v>
      </c>
      <c r="Z62" s="1" t="s">
        <v>178</v>
      </c>
      <c r="AA62" s="1" t="s">
        <v>248</v>
      </c>
      <c r="AB62" s="1" t="s">
        <v>79</v>
      </c>
      <c r="AC62" s="1" t="s">
        <v>93</v>
      </c>
      <c r="AD62" s="1" t="s">
        <v>82</v>
      </c>
      <c r="AE62" s="1" t="s">
        <v>313</v>
      </c>
      <c r="AF62" s="1" t="s">
        <v>179</v>
      </c>
      <c r="AG62" s="1" t="s">
        <v>92</v>
      </c>
      <c r="AH62" s="1" t="s">
        <v>92</v>
      </c>
      <c r="AI62" s="1" t="s">
        <v>92</v>
      </c>
      <c r="AJ62" s="1" t="s">
        <v>92</v>
      </c>
      <c r="AK62" s="1" t="s">
        <v>92</v>
      </c>
      <c r="AL62" s="1" t="s">
        <v>92</v>
      </c>
      <c r="AM62" s="1" t="s">
        <v>92</v>
      </c>
      <c r="AN62" s="1" t="s">
        <v>92</v>
      </c>
      <c r="AO62" s="1" t="s">
        <v>92</v>
      </c>
      <c r="AP62" s="1" t="s">
        <v>92</v>
      </c>
      <c r="AQ62" s="1" t="s">
        <v>180</v>
      </c>
      <c r="AR62" s="1">
        <v>1</v>
      </c>
      <c r="AS62" s="1">
        <v>1</v>
      </c>
      <c r="AT62" s="1">
        <v>0</v>
      </c>
      <c r="AU62" s="1">
        <v>0</v>
      </c>
      <c r="AV62" s="1">
        <v>1</v>
      </c>
      <c r="AW62" s="1">
        <v>0</v>
      </c>
      <c r="AX62" s="1">
        <v>0</v>
      </c>
      <c r="AY62" s="1">
        <v>1</v>
      </c>
      <c r="AZ62" s="1">
        <v>0</v>
      </c>
      <c r="BA62" s="1">
        <v>1</v>
      </c>
      <c r="BB62" s="1" t="s">
        <v>86</v>
      </c>
      <c r="BC62" s="1" t="s">
        <v>86</v>
      </c>
      <c r="BD62" s="1" t="s">
        <v>92</v>
      </c>
      <c r="BE62" s="1" t="s">
        <v>92</v>
      </c>
      <c r="BF62" s="1" t="s">
        <v>463</v>
      </c>
      <c r="BG62" s="1" t="s">
        <v>102</v>
      </c>
      <c r="BH62" s="1" t="s">
        <v>92</v>
      </c>
      <c r="BI62" s="1" t="s">
        <v>453</v>
      </c>
      <c r="BJ62" s="1" t="s">
        <v>719</v>
      </c>
    </row>
    <row r="63" spans="1:62" ht="71.25" x14ac:dyDescent="0.45">
      <c r="A63" t="s">
        <v>143</v>
      </c>
      <c r="B63" s="1" t="s">
        <v>157</v>
      </c>
      <c r="C63" s="1" t="s">
        <v>161</v>
      </c>
      <c r="D63" s="1" t="s">
        <v>262</v>
      </c>
      <c r="E63" s="1" t="s">
        <v>52</v>
      </c>
      <c r="F63" s="1" t="s">
        <v>431</v>
      </c>
      <c r="G63" s="1" t="s">
        <v>410</v>
      </c>
      <c r="H63" s="1" t="s">
        <v>177</v>
      </c>
      <c r="I63" s="1" t="s">
        <v>61</v>
      </c>
      <c r="J63" s="1" t="s">
        <v>86</v>
      </c>
      <c r="K63" s="1" t="s">
        <v>59</v>
      </c>
      <c r="L63" s="1" t="s">
        <v>92</v>
      </c>
      <c r="M63" s="1" t="s">
        <v>61</v>
      </c>
      <c r="N63" s="1">
        <v>0</v>
      </c>
      <c r="O63" s="1">
        <v>0</v>
      </c>
      <c r="P63" s="1">
        <v>0</v>
      </c>
      <c r="Q63" s="1">
        <v>0</v>
      </c>
      <c r="R63" s="1">
        <v>0</v>
      </c>
      <c r="S63" s="1" t="s">
        <v>61</v>
      </c>
      <c r="T63" s="1">
        <v>0</v>
      </c>
      <c r="U63" s="1" t="s">
        <v>92</v>
      </c>
      <c r="V63" s="1" t="s">
        <v>92</v>
      </c>
      <c r="W63" s="1" t="s">
        <v>92</v>
      </c>
      <c r="X63" s="1" t="s">
        <v>92</v>
      </c>
      <c r="Y63" s="1">
        <v>0</v>
      </c>
      <c r="Z63" s="1" t="s">
        <v>178</v>
      </c>
      <c r="AA63" s="1" t="s">
        <v>248</v>
      </c>
      <c r="AB63" s="1" t="s">
        <v>79</v>
      </c>
      <c r="AC63" s="1" t="s">
        <v>93</v>
      </c>
      <c r="AD63" s="1" t="s">
        <v>297</v>
      </c>
      <c r="AE63" s="1" t="s">
        <v>313</v>
      </c>
      <c r="AF63" s="1" t="s">
        <v>85</v>
      </c>
      <c r="AG63" s="1" t="s">
        <v>92</v>
      </c>
      <c r="AH63" s="1" t="s">
        <v>92</v>
      </c>
      <c r="AI63" s="1" t="s">
        <v>92</v>
      </c>
      <c r="AJ63" s="1" t="s">
        <v>92</v>
      </c>
      <c r="AK63" s="1" t="s">
        <v>92</v>
      </c>
      <c r="AL63" s="1" t="s">
        <v>92</v>
      </c>
      <c r="AM63" s="1" t="s">
        <v>92</v>
      </c>
      <c r="AN63" s="1" t="s">
        <v>92</v>
      </c>
      <c r="AO63" s="1" t="s">
        <v>92</v>
      </c>
      <c r="AP63" s="1" t="s">
        <v>92</v>
      </c>
      <c r="AQ63" s="1" t="s">
        <v>182</v>
      </c>
      <c r="AR63" s="1">
        <v>1</v>
      </c>
      <c r="AS63" s="1">
        <v>1</v>
      </c>
      <c r="AT63" s="1">
        <v>0</v>
      </c>
      <c r="AU63" s="1">
        <v>0</v>
      </c>
      <c r="AV63" s="1">
        <v>0</v>
      </c>
      <c r="AW63" s="1">
        <v>0</v>
      </c>
      <c r="AX63" s="1">
        <v>0</v>
      </c>
      <c r="AY63" s="1">
        <v>0</v>
      </c>
      <c r="AZ63" s="1">
        <v>0</v>
      </c>
      <c r="BA63" s="1">
        <v>1</v>
      </c>
      <c r="BB63" s="1" t="s">
        <v>92</v>
      </c>
      <c r="BC63" s="1" t="s">
        <v>86</v>
      </c>
      <c r="BD63" s="1" t="s">
        <v>92</v>
      </c>
      <c r="BE63" s="1" t="s">
        <v>92</v>
      </c>
      <c r="BF63" s="1" t="s">
        <v>463</v>
      </c>
      <c r="BG63" s="1" t="s">
        <v>438</v>
      </c>
      <c r="BH63" s="1" t="s">
        <v>92</v>
      </c>
      <c r="BI63" s="1" t="s">
        <v>453</v>
      </c>
      <c r="BJ63" s="1" t="s">
        <v>720</v>
      </c>
    </row>
    <row r="64" spans="1:62" ht="42.75" x14ac:dyDescent="0.45">
      <c r="A64" t="s">
        <v>144</v>
      </c>
      <c r="B64" s="1" t="s">
        <v>157</v>
      </c>
      <c r="C64" s="1" t="s">
        <v>163</v>
      </c>
      <c r="D64" s="1" t="s">
        <v>262</v>
      </c>
      <c r="E64" s="1" t="s">
        <v>183</v>
      </c>
      <c r="F64" s="1" t="s">
        <v>61</v>
      </c>
      <c r="G64" s="1" t="s">
        <v>61</v>
      </c>
      <c r="H64" s="1" t="s">
        <v>177</v>
      </c>
      <c r="I64" s="1" t="s">
        <v>61</v>
      </c>
      <c r="J64" s="1" t="s">
        <v>86</v>
      </c>
      <c r="K64" s="1" t="s">
        <v>59</v>
      </c>
      <c r="L64" s="1" t="s">
        <v>86</v>
      </c>
      <c r="M64" s="1" t="s">
        <v>184</v>
      </c>
      <c r="N64" s="1">
        <v>2</v>
      </c>
      <c r="O64" s="1">
        <v>0</v>
      </c>
      <c r="P64" s="1">
        <v>0</v>
      </c>
      <c r="Q64" s="1">
        <v>0</v>
      </c>
      <c r="R64" s="1">
        <v>1</v>
      </c>
      <c r="S64" s="1" t="s">
        <v>369</v>
      </c>
      <c r="T64" s="1">
        <v>0</v>
      </c>
      <c r="U64" s="1" t="s">
        <v>92</v>
      </c>
      <c r="V64" s="1" t="s">
        <v>92</v>
      </c>
      <c r="W64" s="1" t="s">
        <v>86</v>
      </c>
      <c r="X64" s="1" t="s">
        <v>92</v>
      </c>
      <c r="Y64" s="1">
        <v>3</v>
      </c>
      <c r="Z64" s="1" t="s">
        <v>64</v>
      </c>
      <c r="AA64" s="1" t="s">
        <v>248</v>
      </c>
      <c r="AB64" s="1" t="s">
        <v>79</v>
      </c>
      <c r="AC64" s="1" t="s">
        <v>93</v>
      </c>
      <c r="AD64" s="1" t="s">
        <v>315</v>
      </c>
      <c r="AE64" s="1" t="s">
        <v>337</v>
      </c>
      <c r="AF64" s="1" t="s">
        <v>466</v>
      </c>
      <c r="AG64" s="1" t="s">
        <v>92</v>
      </c>
      <c r="AH64" s="1" t="s">
        <v>92</v>
      </c>
      <c r="AI64" s="1" t="s">
        <v>92</v>
      </c>
      <c r="AJ64" s="1" t="s">
        <v>92</v>
      </c>
      <c r="AK64" s="1" t="s">
        <v>92</v>
      </c>
      <c r="AL64" s="1" t="s">
        <v>92</v>
      </c>
      <c r="AM64" s="1" t="s">
        <v>92</v>
      </c>
      <c r="AN64" s="1" t="s">
        <v>92</v>
      </c>
      <c r="AO64" s="1" t="s">
        <v>92</v>
      </c>
      <c r="AP64" s="1" t="s">
        <v>92</v>
      </c>
      <c r="AQ64" s="1" t="s">
        <v>117</v>
      </c>
      <c r="AR64" s="1">
        <v>1</v>
      </c>
      <c r="AS64" s="1">
        <v>1</v>
      </c>
      <c r="AT64" s="1">
        <v>0</v>
      </c>
      <c r="AU64" s="1">
        <v>0</v>
      </c>
      <c r="AV64" s="1">
        <v>0</v>
      </c>
      <c r="AW64" s="1">
        <v>0</v>
      </c>
      <c r="AX64" s="1">
        <v>0</v>
      </c>
      <c r="AY64" s="1">
        <v>0</v>
      </c>
      <c r="AZ64" s="1">
        <v>0</v>
      </c>
      <c r="BA64" s="1">
        <v>0</v>
      </c>
      <c r="BB64" s="1" t="s">
        <v>86</v>
      </c>
      <c r="BC64" s="1" t="s">
        <v>92</v>
      </c>
      <c r="BD64" s="1" t="s">
        <v>92</v>
      </c>
      <c r="BE64" s="1" t="s">
        <v>92</v>
      </c>
      <c r="BF64" s="1" t="s">
        <v>463</v>
      </c>
      <c r="BG64" s="1" t="s">
        <v>439</v>
      </c>
      <c r="BH64" s="1" t="s">
        <v>92</v>
      </c>
      <c r="BJ64" s="1" t="s">
        <v>721</v>
      </c>
    </row>
    <row r="65" spans="1:62" ht="28.5" x14ac:dyDescent="0.45">
      <c r="A65" t="s">
        <v>145</v>
      </c>
      <c r="B65" s="1" t="s">
        <v>157</v>
      </c>
      <c r="C65" s="1" t="s">
        <v>164</v>
      </c>
      <c r="D65" s="1" t="s">
        <v>262</v>
      </c>
      <c r="E65" s="1" t="s">
        <v>183</v>
      </c>
      <c r="F65" s="1" t="s">
        <v>61</v>
      </c>
      <c r="G65" s="1" t="s">
        <v>61</v>
      </c>
      <c r="H65" t="s">
        <v>177</v>
      </c>
      <c r="I65" s="1" t="s">
        <v>392</v>
      </c>
      <c r="J65" s="1" t="s">
        <v>86</v>
      </c>
      <c r="K65" t="s">
        <v>59</v>
      </c>
      <c r="L65" s="1" t="s">
        <v>86</v>
      </c>
      <c r="M65" s="1" t="s">
        <v>235</v>
      </c>
      <c r="N65" s="1">
        <v>5</v>
      </c>
      <c r="O65" s="1">
        <v>1</v>
      </c>
      <c r="P65" s="1">
        <v>0</v>
      </c>
      <c r="Q65" s="1">
        <v>0</v>
      </c>
      <c r="R65" s="1">
        <v>1</v>
      </c>
      <c r="S65" s="1" t="s">
        <v>362</v>
      </c>
      <c r="T65" s="1">
        <v>0</v>
      </c>
      <c r="U65" s="1" t="s">
        <v>92</v>
      </c>
      <c r="V65" s="1" t="s">
        <v>92</v>
      </c>
      <c r="W65" s="1" t="s">
        <v>92</v>
      </c>
      <c r="X65" s="1" t="s">
        <v>92</v>
      </c>
      <c r="Y65" s="1">
        <v>7</v>
      </c>
      <c r="Z65" t="s">
        <v>72</v>
      </c>
      <c r="AA65" s="1" t="s">
        <v>248</v>
      </c>
      <c r="AB65" t="s">
        <v>79</v>
      </c>
      <c r="AC65" t="s">
        <v>93</v>
      </c>
      <c r="AD65" t="s">
        <v>315</v>
      </c>
      <c r="AE65" s="1" t="s">
        <v>321</v>
      </c>
      <c r="AF65" t="s">
        <v>466</v>
      </c>
      <c r="AG65" s="1" t="s">
        <v>86</v>
      </c>
      <c r="AH65" t="s">
        <v>237</v>
      </c>
      <c r="AI65" t="s">
        <v>92</v>
      </c>
      <c r="AJ65" s="1" t="s">
        <v>92</v>
      </c>
      <c r="AK65" s="1" t="s">
        <v>92</v>
      </c>
      <c r="AL65" s="1" t="s">
        <v>92</v>
      </c>
      <c r="AM65" s="1" t="s">
        <v>92</v>
      </c>
      <c r="AN65" s="1" t="s">
        <v>554</v>
      </c>
      <c r="AO65" s="1" t="s">
        <v>86</v>
      </c>
      <c r="AP65" t="s">
        <v>582</v>
      </c>
      <c r="AQ65" s="1" t="s">
        <v>236</v>
      </c>
      <c r="AR65" s="1">
        <v>1</v>
      </c>
      <c r="AS65" s="1">
        <v>1</v>
      </c>
      <c r="AT65" s="1">
        <v>0</v>
      </c>
      <c r="AU65" s="1">
        <v>0</v>
      </c>
      <c r="AV65" s="1">
        <v>1</v>
      </c>
      <c r="AW65" s="1">
        <v>0</v>
      </c>
      <c r="AX65" s="1">
        <v>0</v>
      </c>
      <c r="AY65" s="1">
        <v>1</v>
      </c>
      <c r="AZ65" s="1">
        <v>0</v>
      </c>
      <c r="BA65" s="1">
        <v>1</v>
      </c>
      <c r="BB65" t="s">
        <v>86</v>
      </c>
      <c r="BC65" t="s">
        <v>86</v>
      </c>
      <c r="BD65" t="s">
        <v>86</v>
      </c>
      <c r="BE65" t="s">
        <v>86</v>
      </c>
      <c r="BF65" s="1" t="s">
        <v>482</v>
      </c>
      <c r="BG65" s="1" t="s">
        <v>238</v>
      </c>
      <c r="BH65" s="1" t="s">
        <v>86</v>
      </c>
      <c r="BI65" t="s">
        <v>454</v>
      </c>
      <c r="BJ65" s="1" t="s">
        <v>722</v>
      </c>
    </row>
    <row r="66" spans="1:62" ht="28.5" x14ac:dyDescent="0.45">
      <c r="A66" t="s">
        <v>146</v>
      </c>
      <c r="B66" s="1" t="s">
        <v>157</v>
      </c>
      <c r="C66" s="1" t="s">
        <v>401</v>
      </c>
      <c r="D66" s="1" t="s">
        <v>253</v>
      </c>
      <c r="E66" s="1" t="s">
        <v>168</v>
      </c>
      <c r="F66" s="1" t="s">
        <v>61</v>
      </c>
      <c r="G66" s="1" t="s">
        <v>61</v>
      </c>
      <c r="H66" s="1" t="s">
        <v>177</v>
      </c>
      <c r="I66" s="1" t="s">
        <v>380</v>
      </c>
      <c r="J66" s="1" t="s">
        <v>86</v>
      </c>
      <c r="K66" s="1" t="s">
        <v>59</v>
      </c>
      <c r="L66" s="1" t="s">
        <v>86</v>
      </c>
      <c r="M66" s="1" t="s">
        <v>185</v>
      </c>
      <c r="N66" s="1">
        <v>4</v>
      </c>
      <c r="O66" s="1">
        <v>0</v>
      </c>
      <c r="P66" s="1">
        <v>0</v>
      </c>
      <c r="Q66" s="1">
        <v>2</v>
      </c>
      <c r="R66" s="1">
        <v>1</v>
      </c>
      <c r="S66" s="1" t="s">
        <v>362</v>
      </c>
      <c r="T66" s="1">
        <v>0</v>
      </c>
      <c r="U66" s="1" t="s">
        <v>92</v>
      </c>
      <c r="V66" s="1" t="s">
        <v>92</v>
      </c>
      <c r="W66" s="1" t="s">
        <v>92</v>
      </c>
      <c r="X66" s="1" t="s">
        <v>92</v>
      </c>
      <c r="Y66" s="1">
        <v>7</v>
      </c>
      <c r="Z66" s="1" t="s">
        <v>64</v>
      </c>
      <c r="AA66" s="1" t="s">
        <v>248</v>
      </c>
      <c r="AB66" s="1" t="s">
        <v>79</v>
      </c>
      <c r="AC66" s="1" t="s">
        <v>93</v>
      </c>
      <c r="AD66" s="1" t="s">
        <v>315</v>
      </c>
      <c r="AE66" s="1" t="s">
        <v>338</v>
      </c>
      <c r="AF66" s="1" t="s">
        <v>466</v>
      </c>
      <c r="AG66" s="1" t="s">
        <v>86</v>
      </c>
      <c r="AH66" s="1" t="s">
        <v>186</v>
      </c>
      <c r="AI66" s="1" t="s">
        <v>92</v>
      </c>
      <c r="AJ66" s="1" t="s">
        <v>92</v>
      </c>
      <c r="AK66" s="1" t="s">
        <v>92</v>
      </c>
      <c r="AL66" s="1" t="s">
        <v>92</v>
      </c>
      <c r="AM66" s="1" t="s">
        <v>536</v>
      </c>
      <c r="AN66" s="1" t="s">
        <v>554</v>
      </c>
      <c r="AO66" s="1" t="s">
        <v>86</v>
      </c>
      <c r="AP66" s="1" t="s">
        <v>587</v>
      </c>
      <c r="AQ66" s="1" t="s">
        <v>180</v>
      </c>
      <c r="AR66" s="1">
        <v>1</v>
      </c>
      <c r="AS66" s="1">
        <v>1</v>
      </c>
      <c r="AT66" s="1">
        <v>0</v>
      </c>
      <c r="AU66" s="1">
        <v>0</v>
      </c>
      <c r="AV66" s="1">
        <v>1</v>
      </c>
      <c r="AW66" s="1">
        <v>0</v>
      </c>
      <c r="AX66" s="1">
        <v>0</v>
      </c>
      <c r="AY66" s="1">
        <v>1</v>
      </c>
      <c r="AZ66" s="1">
        <v>0</v>
      </c>
      <c r="BA66" s="1">
        <v>1</v>
      </c>
      <c r="BB66" s="1" t="s">
        <v>92</v>
      </c>
      <c r="BC66" s="1" t="s">
        <v>86</v>
      </c>
      <c r="BD66" s="1" t="s">
        <v>86</v>
      </c>
      <c r="BE66" s="1" t="s">
        <v>92</v>
      </c>
      <c r="BF66" s="1" t="s">
        <v>463</v>
      </c>
      <c r="BG66" s="1" t="s">
        <v>92</v>
      </c>
      <c r="BH66" s="1" t="s">
        <v>86</v>
      </c>
      <c r="BJ66" s="1" t="s">
        <v>723</v>
      </c>
    </row>
    <row r="67" spans="1:62" ht="42.75" x14ac:dyDescent="0.45">
      <c r="A67" t="s">
        <v>147</v>
      </c>
      <c r="B67" s="1" t="s">
        <v>157</v>
      </c>
      <c r="C67" s="1" t="s">
        <v>165</v>
      </c>
      <c r="D67" s="1" t="s">
        <v>262</v>
      </c>
      <c r="E67" s="1" t="s">
        <v>168</v>
      </c>
      <c r="F67" s="1" t="s">
        <v>61</v>
      </c>
      <c r="G67" s="1" t="s">
        <v>61</v>
      </c>
      <c r="H67" s="1" t="s">
        <v>177</v>
      </c>
      <c r="I67" s="1" t="s">
        <v>380</v>
      </c>
      <c r="J67" s="1" t="s">
        <v>86</v>
      </c>
      <c r="K67" s="1" t="s">
        <v>59</v>
      </c>
      <c r="L67" s="1" t="s">
        <v>86</v>
      </c>
      <c r="M67" s="1" t="s">
        <v>187</v>
      </c>
      <c r="N67" s="1">
        <v>2</v>
      </c>
      <c r="O67" s="1">
        <v>0</v>
      </c>
      <c r="P67" s="1">
        <v>0</v>
      </c>
      <c r="Q67" s="1">
        <v>0</v>
      </c>
      <c r="R67" s="1">
        <v>0</v>
      </c>
      <c r="S67" s="1" t="s">
        <v>61</v>
      </c>
      <c r="T67" s="1">
        <v>0</v>
      </c>
      <c r="U67" s="1" t="s">
        <v>92</v>
      </c>
      <c r="V67" s="1" t="s">
        <v>92</v>
      </c>
      <c r="W67" s="1" t="s">
        <v>92</v>
      </c>
      <c r="X67" s="1" t="s">
        <v>92</v>
      </c>
      <c r="Y67" s="1">
        <v>2</v>
      </c>
      <c r="Z67" s="1" t="s">
        <v>72</v>
      </c>
      <c r="AA67" s="1" t="s">
        <v>248</v>
      </c>
      <c r="AB67" s="1" t="s">
        <v>79</v>
      </c>
      <c r="AC67" s="1" t="s">
        <v>93</v>
      </c>
      <c r="AD67" s="1" t="s">
        <v>327</v>
      </c>
      <c r="AE67" s="1" t="s">
        <v>339</v>
      </c>
      <c r="AF67" s="1" t="s">
        <v>110</v>
      </c>
      <c r="AG67" s="1" t="s">
        <v>86</v>
      </c>
      <c r="AH67" s="1" t="s">
        <v>189</v>
      </c>
      <c r="AI67" s="1" t="s">
        <v>92</v>
      </c>
      <c r="AJ67" s="1" t="s">
        <v>92</v>
      </c>
      <c r="AK67" s="1" t="s">
        <v>92</v>
      </c>
      <c r="AL67" s="1" t="s">
        <v>92</v>
      </c>
      <c r="AM67" s="1" t="s">
        <v>92</v>
      </c>
      <c r="AN67" s="1" t="s">
        <v>555</v>
      </c>
      <c r="AO67" s="1" t="s">
        <v>92</v>
      </c>
      <c r="AP67" s="1" t="s">
        <v>92</v>
      </c>
      <c r="AQ67" s="1" t="s">
        <v>188</v>
      </c>
      <c r="AR67" s="1">
        <v>1</v>
      </c>
      <c r="AS67" s="1">
        <v>0</v>
      </c>
      <c r="AT67" s="1">
        <v>0</v>
      </c>
      <c r="AU67" s="1">
        <v>1</v>
      </c>
      <c r="AV67" s="1">
        <v>1</v>
      </c>
      <c r="AW67" s="1">
        <v>0</v>
      </c>
      <c r="AX67" s="1">
        <v>0</v>
      </c>
      <c r="AY67" s="1">
        <v>1</v>
      </c>
      <c r="AZ67" s="1">
        <v>0</v>
      </c>
      <c r="BA67" s="1">
        <v>1</v>
      </c>
      <c r="BB67" s="1" t="s">
        <v>92</v>
      </c>
      <c r="BC67" s="1" t="s">
        <v>86</v>
      </c>
      <c r="BD67" s="1" t="s">
        <v>86</v>
      </c>
      <c r="BE67" s="1" t="s">
        <v>86</v>
      </c>
      <c r="BF67" s="1" t="s">
        <v>477</v>
      </c>
      <c r="BG67" s="1" t="s">
        <v>438</v>
      </c>
      <c r="BH67" s="1" t="s">
        <v>86</v>
      </c>
      <c r="BI67" s="1" t="s">
        <v>490</v>
      </c>
      <c r="BJ67" s="1" t="s">
        <v>724</v>
      </c>
    </row>
    <row r="68" spans="1:62" ht="42.75" x14ac:dyDescent="0.45">
      <c r="A68" t="s">
        <v>148</v>
      </c>
      <c r="B68" s="1" t="s">
        <v>157</v>
      </c>
      <c r="C68" s="1" t="s">
        <v>286</v>
      </c>
      <c r="D68" s="1" t="s">
        <v>260</v>
      </c>
      <c r="E68" s="1" t="s">
        <v>168</v>
      </c>
      <c r="F68" s="1" t="s">
        <v>61</v>
      </c>
      <c r="G68" s="1" t="s">
        <v>61</v>
      </c>
      <c r="H68" s="1" t="s">
        <v>177</v>
      </c>
      <c r="I68" s="1" t="s">
        <v>382</v>
      </c>
      <c r="J68" s="1" t="s">
        <v>86</v>
      </c>
      <c r="K68" s="1" t="s">
        <v>60</v>
      </c>
      <c r="L68" s="1" t="s">
        <v>86</v>
      </c>
      <c r="M68" s="1" t="s">
        <v>191</v>
      </c>
      <c r="N68" s="1">
        <v>3</v>
      </c>
      <c r="O68" s="1">
        <v>2</v>
      </c>
      <c r="P68" s="1">
        <v>2</v>
      </c>
      <c r="Q68" s="1">
        <v>0</v>
      </c>
      <c r="R68" s="1">
        <v>1</v>
      </c>
      <c r="S68" s="1" t="s">
        <v>362</v>
      </c>
      <c r="T68" s="1">
        <v>0</v>
      </c>
      <c r="U68" s="1" t="s">
        <v>92</v>
      </c>
      <c r="V68" s="1" t="s">
        <v>92</v>
      </c>
      <c r="W68" s="1" t="s">
        <v>92</v>
      </c>
      <c r="X68" s="1" t="s">
        <v>92</v>
      </c>
      <c r="Y68" s="1">
        <v>8</v>
      </c>
      <c r="Z68" s="1" t="s">
        <v>72</v>
      </c>
      <c r="AA68" s="1" t="s">
        <v>248</v>
      </c>
      <c r="AB68" s="1" t="s">
        <v>77</v>
      </c>
      <c r="AC68" s="1" t="s">
        <v>100</v>
      </c>
      <c r="AD68" s="1" t="s">
        <v>327</v>
      </c>
      <c r="AE68" s="1" t="s">
        <v>340</v>
      </c>
      <c r="AF68" s="1" t="s">
        <v>111</v>
      </c>
      <c r="AG68" s="1" t="s">
        <v>92</v>
      </c>
      <c r="AH68" s="1" t="s">
        <v>92</v>
      </c>
      <c r="AI68" s="1" t="s">
        <v>92</v>
      </c>
      <c r="AJ68" s="1" t="s">
        <v>92</v>
      </c>
      <c r="AK68" s="1" t="s">
        <v>92</v>
      </c>
      <c r="AL68" s="1" t="s">
        <v>92</v>
      </c>
      <c r="AM68" s="1" t="s">
        <v>92</v>
      </c>
      <c r="AN68" s="1" t="s">
        <v>92</v>
      </c>
      <c r="AO68" s="1" t="s">
        <v>86</v>
      </c>
      <c r="AP68" s="1" t="s">
        <v>588</v>
      </c>
      <c r="AQ68" s="1" t="s">
        <v>197</v>
      </c>
      <c r="AR68" s="1">
        <v>0</v>
      </c>
      <c r="AS68" s="1">
        <v>1</v>
      </c>
      <c r="AT68" s="1">
        <v>0</v>
      </c>
      <c r="AU68" s="1">
        <v>0</v>
      </c>
      <c r="AV68" s="1">
        <v>1</v>
      </c>
      <c r="AW68" s="1">
        <v>0</v>
      </c>
      <c r="AX68" s="1">
        <v>1</v>
      </c>
      <c r="AY68" s="1">
        <v>1</v>
      </c>
      <c r="AZ68" s="1">
        <v>1</v>
      </c>
      <c r="BA68" s="1">
        <v>1</v>
      </c>
      <c r="BB68" s="1" t="s">
        <v>92</v>
      </c>
      <c r="BC68" s="1" t="s">
        <v>86</v>
      </c>
      <c r="BD68" s="1" t="s">
        <v>86</v>
      </c>
      <c r="BE68" s="1" t="s">
        <v>92</v>
      </c>
      <c r="BF68" s="1" t="s">
        <v>463</v>
      </c>
      <c r="BG68" s="1" t="s">
        <v>92</v>
      </c>
      <c r="BH68" s="1" t="s">
        <v>86</v>
      </c>
      <c r="BI68" s="1" t="s">
        <v>491</v>
      </c>
      <c r="BJ68" s="1" t="s">
        <v>725</v>
      </c>
    </row>
    <row r="69" spans="1:62" ht="26.65" customHeight="1" x14ac:dyDescent="0.45">
      <c r="A69" t="s">
        <v>195</v>
      </c>
      <c r="B69" s="1" t="s">
        <v>157</v>
      </c>
      <c r="C69" s="1" t="s">
        <v>286</v>
      </c>
      <c r="D69" s="1" t="s">
        <v>260</v>
      </c>
      <c r="E69" s="1" t="s">
        <v>66</v>
      </c>
      <c r="F69" s="1" t="s">
        <v>66</v>
      </c>
      <c r="G69" s="1" t="s">
        <v>66</v>
      </c>
      <c r="H69" s="1" t="s">
        <v>66</v>
      </c>
      <c r="I69" s="1" t="s">
        <v>355</v>
      </c>
      <c r="J69" s="1" t="s">
        <v>66</v>
      </c>
      <c r="K69" s="1" t="s">
        <v>60</v>
      </c>
      <c r="L69" s="1" t="s">
        <v>66</v>
      </c>
      <c r="M69" s="1" t="s">
        <v>192</v>
      </c>
      <c r="N69" s="1" t="s">
        <v>355</v>
      </c>
      <c r="O69" s="1" t="s">
        <v>355</v>
      </c>
      <c r="P69" s="1" t="s">
        <v>66</v>
      </c>
      <c r="Q69" s="1" t="s">
        <v>66</v>
      </c>
      <c r="R69" s="1" t="s">
        <v>66</v>
      </c>
      <c r="S69" s="1" t="s">
        <v>66</v>
      </c>
      <c r="T69" s="1" t="s">
        <v>66</v>
      </c>
      <c r="U69" s="1" t="s">
        <v>66</v>
      </c>
      <c r="V69" s="1" t="s">
        <v>66</v>
      </c>
      <c r="W69" s="1" t="s">
        <v>66</v>
      </c>
      <c r="X69" s="1" t="s">
        <v>66</v>
      </c>
      <c r="Y69" s="1" t="s">
        <v>66</v>
      </c>
      <c r="Z69" s="1" t="s">
        <v>66</v>
      </c>
      <c r="AA69" s="1" t="s">
        <v>248</v>
      </c>
      <c r="AB69" t="s">
        <v>79</v>
      </c>
      <c r="AC69" t="s">
        <v>99</v>
      </c>
      <c r="AD69" t="s">
        <v>315</v>
      </c>
      <c r="AE69" s="1" t="s">
        <v>320</v>
      </c>
      <c r="AF69" t="s">
        <v>466</v>
      </c>
      <c r="AG69" s="1" t="s">
        <v>92</v>
      </c>
      <c r="AH69" t="s">
        <v>92</v>
      </c>
      <c r="AI69" t="s">
        <v>92</v>
      </c>
      <c r="AJ69" s="1" t="s">
        <v>92</v>
      </c>
      <c r="AK69" s="1" t="s">
        <v>92</v>
      </c>
      <c r="AL69" s="1" t="s">
        <v>92</v>
      </c>
      <c r="AM69" s="1" t="s">
        <v>92</v>
      </c>
      <c r="AN69" s="1" t="s">
        <v>92</v>
      </c>
      <c r="AO69" s="1" t="s">
        <v>92</v>
      </c>
      <c r="AP69" t="s">
        <v>92</v>
      </c>
      <c r="AQ69" s="1" t="s">
        <v>204</v>
      </c>
      <c r="AR69" s="1">
        <v>1</v>
      </c>
      <c r="AS69" s="1">
        <v>1</v>
      </c>
      <c r="AT69" s="1">
        <v>0</v>
      </c>
      <c r="AU69" s="1">
        <v>0</v>
      </c>
      <c r="AV69" s="1">
        <v>1</v>
      </c>
      <c r="AW69" s="1">
        <v>0</v>
      </c>
      <c r="AX69" s="1">
        <v>0</v>
      </c>
      <c r="AY69" s="1">
        <v>0</v>
      </c>
      <c r="AZ69" s="1">
        <v>0</v>
      </c>
      <c r="BA69" s="1">
        <v>1</v>
      </c>
      <c r="BB69" t="s">
        <v>92</v>
      </c>
      <c r="BC69" t="s">
        <v>86</v>
      </c>
      <c r="BD69" t="s">
        <v>92</v>
      </c>
      <c r="BE69" t="s">
        <v>92</v>
      </c>
      <c r="BF69" s="1" t="s">
        <v>463</v>
      </c>
      <c r="BG69" t="s">
        <v>66</v>
      </c>
      <c r="BH69" s="1" t="s">
        <v>92</v>
      </c>
      <c r="BJ69" s="1" t="s">
        <v>726</v>
      </c>
    </row>
    <row r="70" spans="1:62" ht="42.75" x14ac:dyDescent="0.45">
      <c r="A70" t="s">
        <v>149</v>
      </c>
      <c r="B70" s="1" t="s">
        <v>157</v>
      </c>
      <c r="C70" s="1" t="s">
        <v>286</v>
      </c>
      <c r="D70" s="1" t="s">
        <v>264</v>
      </c>
      <c r="E70" s="1" t="s">
        <v>66</v>
      </c>
      <c r="F70" s="1" t="s">
        <v>66</v>
      </c>
      <c r="G70" s="1" t="s">
        <v>66</v>
      </c>
      <c r="H70" s="1" t="s">
        <v>66</v>
      </c>
      <c r="I70" s="1" t="s">
        <v>355</v>
      </c>
      <c r="J70" s="1" t="s">
        <v>66</v>
      </c>
      <c r="K70" s="1" t="s">
        <v>60</v>
      </c>
      <c r="L70" s="1" t="s">
        <v>66</v>
      </c>
      <c r="M70" s="1" t="s">
        <v>251</v>
      </c>
      <c r="N70" s="1" t="s">
        <v>355</v>
      </c>
      <c r="O70" s="1" t="s">
        <v>355</v>
      </c>
      <c r="P70" s="1" t="s">
        <v>66</v>
      </c>
      <c r="Q70" s="1" t="s">
        <v>66</v>
      </c>
      <c r="R70" s="1" t="s">
        <v>66</v>
      </c>
      <c r="S70" s="1" t="s">
        <v>66</v>
      </c>
      <c r="T70" s="1" t="s">
        <v>66</v>
      </c>
      <c r="U70" s="1" t="s">
        <v>66</v>
      </c>
      <c r="V70" s="1" t="s">
        <v>66</v>
      </c>
      <c r="W70" s="1" t="s">
        <v>66</v>
      </c>
      <c r="X70" s="1" t="s">
        <v>66</v>
      </c>
      <c r="Y70" s="1" t="s">
        <v>66</v>
      </c>
      <c r="Z70" s="1" t="s">
        <v>66</v>
      </c>
      <c r="AA70" s="1" t="s">
        <v>248</v>
      </c>
      <c r="AB70" s="1" t="s">
        <v>75</v>
      </c>
      <c r="AC70" s="1" t="s">
        <v>93</v>
      </c>
      <c r="AD70" s="1" t="s">
        <v>81</v>
      </c>
      <c r="AE70" s="1" t="s">
        <v>341</v>
      </c>
      <c r="AF70" s="1" t="s">
        <v>466</v>
      </c>
      <c r="AG70" s="1" t="s">
        <v>92</v>
      </c>
      <c r="AH70" s="1" t="s">
        <v>92</v>
      </c>
      <c r="AI70" s="1" t="s">
        <v>92</v>
      </c>
      <c r="AJ70" s="1" t="s">
        <v>92</v>
      </c>
      <c r="AK70" s="1" t="s">
        <v>92</v>
      </c>
      <c r="AL70" s="1" t="s">
        <v>92</v>
      </c>
      <c r="AM70" s="1" t="s">
        <v>92</v>
      </c>
      <c r="AN70" s="1" t="s">
        <v>92</v>
      </c>
      <c r="AO70" s="1" t="s">
        <v>92</v>
      </c>
      <c r="AP70" s="1" t="s">
        <v>92</v>
      </c>
      <c r="AQ70" s="1" t="s">
        <v>193</v>
      </c>
      <c r="AR70" s="1">
        <v>0</v>
      </c>
      <c r="AS70" s="1">
        <v>1</v>
      </c>
      <c r="AT70" s="1">
        <v>0</v>
      </c>
      <c r="AU70" s="1">
        <v>0</v>
      </c>
      <c r="AV70" s="1">
        <v>0</v>
      </c>
      <c r="AW70" s="1">
        <v>0</v>
      </c>
      <c r="AX70" s="1">
        <v>0</v>
      </c>
      <c r="AY70" s="1">
        <v>1</v>
      </c>
      <c r="AZ70" s="1">
        <v>0</v>
      </c>
      <c r="BA70" s="1">
        <v>1</v>
      </c>
      <c r="BB70" s="1" t="s">
        <v>92</v>
      </c>
      <c r="BC70" s="1" t="s">
        <v>92</v>
      </c>
      <c r="BD70" s="1" t="s">
        <v>86</v>
      </c>
      <c r="BE70" s="1" t="s">
        <v>92</v>
      </c>
      <c r="BF70" s="1" t="s">
        <v>463</v>
      </c>
      <c r="BG70" s="1" t="s">
        <v>66</v>
      </c>
      <c r="BH70" s="1" t="s">
        <v>92</v>
      </c>
      <c r="BI70" s="1" t="s">
        <v>203</v>
      </c>
      <c r="BJ70" s="1" t="s">
        <v>727</v>
      </c>
    </row>
    <row r="71" spans="1:62" ht="28.5" x14ac:dyDescent="0.45">
      <c r="A71" t="s">
        <v>150</v>
      </c>
      <c r="B71" s="1" t="s">
        <v>157</v>
      </c>
      <c r="C71" s="1" t="s">
        <v>286</v>
      </c>
      <c r="D71" s="1" t="s">
        <v>283</v>
      </c>
      <c r="E71" s="1" t="s">
        <v>66</v>
      </c>
      <c r="F71" s="1" t="s">
        <v>66</v>
      </c>
      <c r="G71" s="1" t="s">
        <v>66</v>
      </c>
      <c r="H71" s="1" t="s">
        <v>66</v>
      </c>
      <c r="I71" s="1" t="s">
        <v>355</v>
      </c>
      <c r="J71" s="1" t="s">
        <v>66</v>
      </c>
      <c r="K71" s="1" t="s">
        <v>60</v>
      </c>
      <c r="L71" s="1" t="s">
        <v>66</v>
      </c>
      <c r="M71" s="1" t="s">
        <v>192</v>
      </c>
      <c r="N71" s="1" t="s">
        <v>355</v>
      </c>
      <c r="O71" s="1" t="s">
        <v>355</v>
      </c>
      <c r="P71" s="1" t="s">
        <v>66</v>
      </c>
      <c r="Q71" s="1" t="s">
        <v>66</v>
      </c>
      <c r="R71" s="1" t="s">
        <v>66</v>
      </c>
      <c r="S71" s="1" t="s">
        <v>66</v>
      </c>
      <c r="T71" s="1" t="s">
        <v>66</v>
      </c>
      <c r="U71" s="1" t="s">
        <v>66</v>
      </c>
      <c r="V71" s="1" t="s">
        <v>66</v>
      </c>
      <c r="W71" s="1" t="s">
        <v>66</v>
      </c>
      <c r="X71" s="1" t="s">
        <v>66</v>
      </c>
      <c r="Y71" s="1" t="s">
        <v>66</v>
      </c>
      <c r="Z71" s="1" t="s">
        <v>66</v>
      </c>
      <c r="AA71" s="1" t="s">
        <v>248</v>
      </c>
      <c r="AB71" s="1" t="s">
        <v>76</v>
      </c>
      <c r="AC71" s="1" t="s">
        <v>99</v>
      </c>
      <c r="AD71" s="1" t="s">
        <v>81</v>
      </c>
      <c r="AE71" s="1" t="s">
        <v>296</v>
      </c>
      <c r="AF71" s="1" t="s">
        <v>466</v>
      </c>
      <c r="AG71" s="1" t="s">
        <v>92</v>
      </c>
      <c r="AH71" s="1" t="s">
        <v>92</v>
      </c>
      <c r="AI71" s="1" t="s">
        <v>92</v>
      </c>
      <c r="AJ71" s="1" t="s">
        <v>92</v>
      </c>
      <c r="AK71" s="1" t="s">
        <v>92</v>
      </c>
      <c r="AL71" s="1" t="s">
        <v>92</v>
      </c>
      <c r="AM71" s="1" t="s">
        <v>92</v>
      </c>
      <c r="AN71" s="1" t="s">
        <v>92</v>
      </c>
      <c r="AO71" s="1" t="s">
        <v>92</v>
      </c>
      <c r="AP71" s="1" t="s">
        <v>92</v>
      </c>
      <c r="AQ71" s="1" t="s">
        <v>201</v>
      </c>
      <c r="AR71" s="1">
        <v>1</v>
      </c>
      <c r="AS71" s="1">
        <v>1</v>
      </c>
      <c r="AT71" s="1">
        <v>1</v>
      </c>
      <c r="AU71" s="1">
        <v>1</v>
      </c>
      <c r="AV71" s="1">
        <v>0</v>
      </c>
      <c r="AW71" s="1">
        <v>0</v>
      </c>
      <c r="AX71" s="1">
        <v>1</v>
      </c>
      <c r="AY71" s="1">
        <v>1</v>
      </c>
      <c r="AZ71" s="1">
        <v>0</v>
      </c>
      <c r="BA71" s="1">
        <v>1</v>
      </c>
      <c r="BB71" s="1" t="s">
        <v>92</v>
      </c>
      <c r="BC71" s="1" t="s">
        <v>92</v>
      </c>
      <c r="BD71" s="1" t="s">
        <v>92</v>
      </c>
      <c r="BE71" s="1" t="s">
        <v>92</v>
      </c>
      <c r="BF71" s="1" t="s">
        <v>463</v>
      </c>
      <c r="BG71" s="1" t="s">
        <v>66</v>
      </c>
      <c r="BH71" s="1" t="s">
        <v>92</v>
      </c>
      <c r="BI71" s="1" t="s">
        <v>190</v>
      </c>
      <c r="BJ71" s="1" t="s">
        <v>728</v>
      </c>
    </row>
    <row r="72" spans="1:62" ht="28.5" x14ac:dyDescent="0.45">
      <c r="A72" t="s">
        <v>151</v>
      </c>
      <c r="B72" s="1" t="s">
        <v>157</v>
      </c>
      <c r="C72" s="1" t="s">
        <v>286</v>
      </c>
      <c r="D72" s="1" t="s">
        <v>284</v>
      </c>
      <c r="E72" s="1" t="s">
        <v>66</v>
      </c>
      <c r="F72" s="1" t="s">
        <v>66</v>
      </c>
      <c r="G72" s="1" t="s">
        <v>66</v>
      </c>
      <c r="H72" s="1" t="s">
        <v>66</v>
      </c>
      <c r="I72" s="1" t="s">
        <v>355</v>
      </c>
      <c r="J72" s="1" t="s">
        <v>66</v>
      </c>
      <c r="K72" s="1" t="s">
        <v>60</v>
      </c>
      <c r="L72" s="1" t="s">
        <v>66</v>
      </c>
      <c r="M72" s="1" t="s">
        <v>192</v>
      </c>
      <c r="N72" s="1" t="s">
        <v>355</v>
      </c>
      <c r="O72" s="1" t="s">
        <v>355</v>
      </c>
      <c r="P72" s="1" t="s">
        <v>66</v>
      </c>
      <c r="Q72" s="1" t="s">
        <v>66</v>
      </c>
      <c r="R72" s="1" t="s">
        <v>66</v>
      </c>
      <c r="S72" s="1" t="s">
        <v>66</v>
      </c>
      <c r="T72" s="1" t="s">
        <v>66</v>
      </c>
      <c r="U72" s="1" t="s">
        <v>66</v>
      </c>
      <c r="V72" s="1" t="s">
        <v>66</v>
      </c>
      <c r="W72" s="1" t="s">
        <v>66</v>
      </c>
      <c r="X72" s="1" t="s">
        <v>66</v>
      </c>
      <c r="Y72" s="1" t="s">
        <v>66</v>
      </c>
      <c r="Z72" s="1" t="s">
        <v>66</v>
      </c>
      <c r="AA72" s="1" t="s">
        <v>248</v>
      </c>
      <c r="AB72" s="1" t="s">
        <v>78</v>
      </c>
      <c r="AC72" s="1" t="s">
        <v>116</v>
      </c>
      <c r="AD72" s="1" t="s">
        <v>315</v>
      </c>
      <c r="AE72" s="1" t="s">
        <v>338</v>
      </c>
      <c r="AF72" s="1" t="s">
        <v>466</v>
      </c>
      <c r="AG72" s="1" t="s">
        <v>86</v>
      </c>
      <c r="AH72" s="1" t="s">
        <v>174</v>
      </c>
      <c r="AI72" s="1" t="s">
        <v>92</v>
      </c>
      <c r="AJ72" s="1" t="s">
        <v>92</v>
      </c>
      <c r="AK72" s="1" t="s">
        <v>174</v>
      </c>
      <c r="AL72" s="1" t="s">
        <v>92</v>
      </c>
      <c r="AM72" s="1" t="s">
        <v>92</v>
      </c>
      <c r="AN72" s="1" t="s">
        <v>92</v>
      </c>
      <c r="AO72" s="1" t="s">
        <v>92</v>
      </c>
      <c r="AP72" s="1" t="s">
        <v>92</v>
      </c>
      <c r="AQ72" s="1" t="s">
        <v>194</v>
      </c>
      <c r="AR72" s="1">
        <v>0</v>
      </c>
      <c r="AS72" s="1">
        <v>1</v>
      </c>
      <c r="AT72" s="1">
        <v>0</v>
      </c>
      <c r="AU72" s="1">
        <v>0</v>
      </c>
      <c r="AV72" s="1">
        <v>0</v>
      </c>
      <c r="AW72" s="1">
        <v>0</v>
      </c>
      <c r="AX72" s="1">
        <v>0</v>
      </c>
      <c r="AY72" s="1">
        <v>0</v>
      </c>
      <c r="AZ72" s="1">
        <v>0</v>
      </c>
      <c r="BA72" s="1">
        <v>0</v>
      </c>
      <c r="BB72" s="1" t="s">
        <v>92</v>
      </c>
      <c r="BC72" s="1" t="s">
        <v>92</v>
      </c>
      <c r="BD72" s="1" t="s">
        <v>92</v>
      </c>
      <c r="BE72" s="1" t="s">
        <v>92</v>
      </c>
      <c r="BF72" s="1" t="s">
        <v>463</v>
      </c>
      <c r="BG72" s="1" t="s">
        <v>66</v>
      </c>
      <c r="BH72" s="1" t="s">
        <v>86</v>
      </c>
      <c r="BJ72" s="1" t="s">
        <v>729</v>
      </c>
    </row>
    <row r="73" spans="1:62" ht="28.5" x14ac:dyDescent="0.45">
      <c r="A73" t="s">
        <v>152</v>
      </c>
      <c r="B73" s="1" t="s">
        <v>157</v>
      </c>
      <c r="C73" s="1" t="s">
        <v>286</v>
      </c>
      <c r="D73" s="1" t="s">
        <v>285</v>
      </c>
      <c r="E73" s="1" t="s">
        <v>66</v>
      </c>
      <c r="F73" s="1" t="s">
        <v>66</v>
      </c>
      <c r="G73" s="1" t="s">
        <v>66</v>
      </c>
      <c r="H73" s="1" t="s">
        <v>66</v>
      </c>
      <c r="I73" s="1" t="s">
        <v>355</v>
      </c>
      <c r="J73" s="1" t="s">
        <v>66</v>
      </c>
      <c r="K73" s="1" t="s">
        <v>60</v>
      </c>
      <c r="L73" s="1" t="s">
        <v>66</v>
      </c>
      <c r="M73" s="1" t="s">
        <v>192</v>
      </c>
      <c r="N73" s="1" t="s">
        <v>355</v>
      </c>
      <c r="O73" s="1" t="s">
        <v>355</v>
      </c>
      <c r="P73" s="1" t="s">
        <v>66</v>
      </c>
      <c r="Q73" s="1" t="s">
        <v>66</v>
      </c>
      <c r="R73" s="1" t="s">
        <v>66</v>
      </c>
      <c r="S73" s="1" t="s">
        <v>66</v>
      </c>
      <c r="T73" s="1" t="s">
        <v>66</v>
      </c>
      <c r="U73" s="1" t="s">
        <v>66</v>
      </c>
      <c r="V73" s="1" t="s">
        <v>66</v>
      </c>
      <c r="W73" s="1" t="s">
        <v>66</v>
      </c>
      <c r="X73" s="1" t="s">
        <v>66</v>
      </c>
      <c r="Y73" s="1" t="s">
        <v>66</v>
      </c>
      <c r="Z73" s="1" t="s">
        <v>66</v>
      </c>
      <c r="AA73" s="1" t="s">
        <v>248</v>
      </c>
      <c r="AB73" s="1" t="s">
        <v>78</v>
      </c>
      <c r="AC73" s="1" t="s">
        <v>116</v>
      </c>
      <c r="AD73" s="1" t="s">
        <v>81</v>
      </c>
      <c r="AE73" s="1" t="s">
        <v>307</v>
      </c>
      <c r="AF73" s="1" t="s">
        <v>466</v>
      </c>
      <c r="AG73" s="1" t="s">
        <v>92</v>
      </c>
      <c r="AH73" s="1" t="s">
        <v>92</v>
      </c>
      <c r="AI73" s="1" t="s">
        <v>92</v>
      </c>
      <c r="AJ73" s="1" t="s">
        <v>92</v>
      </c>
      <c r="AK73" s="1" t="s">
        <v>92</v>
      </c>
      <c r="AL73" s="1" t="s">
        <v>92</v>
      </c>
      <c r="AM73" s="1" t="s">
        <v>92</v>
      </c>
      <c r="AN73" s="1" t="s">
        <v>92</v>
      </c>
      <c r="AO73" s="1" t="s">
        <v>92</v>
      </c>
      <c r="AP73" s="1" t="s">
        <v>92</v>
      </c>
      <c r="AQ73" s="1" t="s">
        <v>194</v>
      </c>
      <c r="AR73" s="1">
        <v>0</v>
      </c>
      <c r="AS73" s="1">
        <v>1</v>
      </c>
      <c r="AT73" s="1">
        <v>0</v>
      </c>
      <c r="AU73" s="1">
        <v>0</v>
      </c>
      <c r="AV73" s="1">
        <v>0</v>
      </c>
      <c r="AW73" s="1">
        <v>0</v>
      </c>
      <c r="AX73" s="1">
        <v>0</v>
      </c>
      <c r="AY73" s="1">
        <v>0</v>
      </c>
      <c r="AZ73" s="1">
        <v>0</v>
      </c>
      <c r="BA73" s="1">
        <v>0</v>
      </c>
      <c r="BB73" s="1" t="s">
        <v>92</v>
      </c>
      <c r="BC73" s="1" t="s">
        <v>92</v>
      </c>
      <c r="BD73" s="1" t="s">
        <v>92</v>
      </c>
      <c r="BE73" s="1" t="s">
        <v>92</v>
      </c>
      <c r="BF73" s="1" t="s">
        <v>463</v>
      </c>
      <c r="BG73" s="1" t="s">
        <v>66</v>
      </c>
      <c r="BH73" s="1" t="s">
        <v>86</v>
      </c>
      <c r="BJ73" s="1" t="s">
        <v>730</v>
      </c>
    </row>
    <row r="74" spans="1:62" ht="42.75" x14ac:dyDescent="0.45">
      <c r="A74" t="s">
        <v>153</v>
      </c>
      <c r="B74" s="1" t="s">
        <v>157</v>
      </c>
      <c r="C74" s="1" t="s">
        <v>286</v>
      </c>
      <c r="D74" s="1" t="s">
        <v>263</v>
      </c>
      <c r="E74" s="1" t="s">
        <v>66</v>
      </c>
      <c r="F74" s="1" t="s">
        <v>66</v>
      </c>
      <c r="G74" s="1" t="s">
        <v>66</v>
      </c>
      <c r="H74" s="1" t="s">
        <v>66</v>
      </c>
      <c r="I74" s="1" t="s">
        <v>355</v>
      </c>
      <c r="J74" s="1" t="s">
        <v>66</v>
      </c>
      <c r="K74" s="1" t="s">
        <v>60</v>
      </c>
      <c r="L74" s="1" t="s">
        <v>66</v>
      </c>
      <c r="M74" s="1" t="s">
        <v>192</v>
      </c>
      <c r="N74" s="1" t="s">
        <v>355</v>
      </c>
      <c r="O74" s="1" t="s">
        <v>355</v>
      </c>
      <c r="P74" s="1" t="s">
        <v>66</v>
      </c>
      <c r="Q74" s="1" t="s">
        <v>66</v>
      </c>
      <c r="R74" s="1" t="s">
        <v>66</v>
      </c>
      <c r="S74" s="1" t="s">
        <v>66</v>
      </c>
      <c r="T74" s="1" t="s">
        <v>66</v>
      </c>
      <c r="U74" s="1" t="s">
        <v>66</v>
      </c>
      <c r="V74" s="1" t="s">
        <v>66</v>
      </c>
      <c r="W74" s="1" t="s">
        <v>66</v>
      </c>
      <c r="X74" s="1" t="s">
        <v>66</v>
      </c>
      <c r="Y74" s="1" t="s">
        <v>66</v>
      </c>
      <c r="Z74" s="1" t="s">
        <v>66</v>
      </c>
      <c r="AA74" s="1" t="s">
        <v>248</v>
      </c>
      <c r="AB74" s="1" t="s">
        <v>79</v>
      </c>
      <c r="AC74" s="1" t="s">
        <v>93</v>
      </c>
      <c r="AD74" s="1" t="s">
        <v>315</v>
      </c>
      <c r="AE74" s="1" t="s">
        <v>338</v>
      </c>
      <c r="AF74" s="1" t="s">
        <v>466</v>
      </c>
      <c r="AG74" s="1" t="s">
        <v>86</v>
      </c>
      <c r="AH74" s="1" t="s">
        <v>198</v>
      </c>
      <c r="AI74" s="1" t="s">
        <v>92</v>
      </c>
      <c r="AJ74" s="1" t="s">
        <v>92</v>
      </c>
      <c r="AK74" s="1" t="s">
        <v>174</v>
      </c>
      <c r="AL74" s="1" t="s">
        <v>92</v>
      </c>
      <c r="AM74" s="1" t="s">
        <v>92</v>
      </c>
      <c r="AN74" s="1" t="s">
        <v>92</v>
      </c>
      <c r="AO74" s="1" t="s">
        <v>92</v>
      </c>
      <c r="AP74" s="1" t="s">
        <v>92</v>
      </c>
      <c r="AQ74" s="1" t="s">
        <v>196</v>
      </c>
      <c r="AR74" s="1">
        <v>1</v>
      </c>
      <c r="AS74" s="1">
        <v>1</v>
      </c>
      <c r="AT74" s="1">
        <v>0</v>
      </c>
      <c r="AU74" s="1">
        <v>0</v>
      </c>
      <c r="AV74" s="1">
        <v>0</v>
      </c>
      <c r="AW74" s="1">
        <v>0</v>
      </c>
      <c r="AX74" s="1">
        <v>0</v>
      </c>
      <c r="AY74" s="1">
        <v>0</v>
      </c>
      <c r="AZ74" s="1">
        <v>0</v>
      </c>
      <c r="BA74" s="1">
        <v>0</v>
      </c>
      <c r="BB74" s="1" t="s">
        <v>92</v>
      </c>
      <c r="BC74" s="1" t="s">
        <v>92</v>
      </c>
      <c r="BD74" s="1" t="s">
        <v>92</v>
      </c>
      <c r="BE74" s="1" t="s">
        <v>92</v>
      </c>
      <c r="BF74" s="1" t="s">
        <v>463</v>
      </c>
      <c r="BG74" s="1" t="s">
        <v>66</v>
      </c>
      <c r="BH74" s="1" t="s">
        <v>86</v>
      </c>
      <c r="BI74" s="1" t="s">
        <v>199</v>
      </c>
      <c r="BJ74" s="1" t="s">
        <v>731</v>
      </c>
    </row>
    <row r="75" spans="1:62" x14ac:dyDescent="0.45">
      <c r="A75" t="s">
        <v>154</v>
      </c>
      <c r="B75" s="1" t="s">
        <v>157</v>
      </c>
      <c r="C75" s="1" t="s">
        <v>286</v>
      </c>
      <c r="D75" s="1" t="s">
        <v>265</v>
      </c>
      <c r="E75" s="1" t="s">
        <v>66</v>
      </c>
      <c r="F75" s="1" t="s">
        <v>66</v>
      </c>
      <c r="G75" s="1" t="s">
        <v>66</v>
      </c>
      <c r="H75" s="1" t="s">
        <v>66</v>
      </c>
      <c r="I75" s="1" t="s">
        <v>355</v>
      </c>
      <c r="J75" s="1" t="s">
        <v>66</v>
      </c>
      <c r="K75" s="1" t="s">
        <v>60</v>
      </c>
      <c r="L75" s="1" t="s">
        <v>66</v>
      </c>
      <c r="M75" s="1" t="s">
        <v>192</v>
      </c>
      <c r="N75" s="1" t="s">
        <v>355</v>
      </c>
      <c r="O75" s="1" t="s">
        <v>355</v>
      </c>
      <c r="P75" s="1" t="s">
        <v>66</v>
      </c>
      <c r="Q75" s="1" t="s">
        <v>66</v>
      </c>
      <c r="R75" s="1" t="s">
        <v>66</v>
      </c>
      <c r="S75" s="1" t="s">
        <v>66</v>
      </c>
      <c r="T75" s="1" t="s">
        <v>66</v>
      </c>
      <c r="U75" s="1" t="s">
        <v>66</v>
      </c>
      <c r="V75" s="1" t="s">
        <v>66</v>
      </c>
      <c r="W75" s="1" t="s">
        <v>66</v>
      </c>
      <c r="X75" s="1" t="s">
        <v>66</v>
      </c>
      <c r="Y75" s="1" t="s">
        <v>66</v>
      </c>
      <c r="Z75" s="1" t="s">
        <v>66</v>
      </c>
      <c r="AA75" s="1" t="s">
        <v>248</v>
      </c>
      <c r="AB75" s="1" t="s">
        <v>75</v>
      </c>
      <c r="AC75" s="1" t="s">
        <v>93</v>
      </c>
      <c r="AD75" s="1" t="s">
        <v>81</v>
      </c>
      <c r="AE75" s="1" t="s">
        <v>341</v>
      </c>
      <c r="AF75" s="1" t="s">
        <v>466</v>
      </c>
      <c r="AG75" s="1" t="s">
        <v>92</v>
      </c>
      <c r="AH75" s="1" t="s">
        <v>92</v>
      </c>
      <c r="AI75" s="1" t="s">
        <v>92</v>
      </c>
      <c r="AJ75" s="1" t="s">
        <v>92</v>
      </c>
      <c r="AK75" s="1" t="s">
        <v>92</v>
      </c>
      <c r="AL75" s="1" t="s">
        <v>92</v>
      </c>
      <c r="AM75" s="1" t="s">
        <v>92</v>
      </c>
      <c r="AN75" s="1" t="s">
        <v>92</v>
      </c>
      <c r="AO75" s="1" t="s">
        <v>92</v>
      </c>
      <c r="AP75" s="1" t="s">
        <v>92</v>
      </c>
      <c r="AQ75" s="1" t="s">
        <v>200</v>
      </c>
      <c r="AR75" s="1">
        <v>1</v>
      </c>
      <c r="AS75" s="1">
        <v>1</v>
      </c>
      <c r="AT75" s="1">
        <v>0</v>
      </c>
      <c r="AU75" s="1">
        <v>0</v>
      </c>
      <c r="AV75" s="1">
        <v>0</v>
      </c>
      <c r="AW75" s="1">
        <v>0</v>
      </c>
      <c r="AX75" s="1">
        <v>0</v>
      </c>
      <c r="AY75" s="1">
        <v>0</v>
      </c>
      <c r="AZ75" s="1">
        <v>0</v>
      </c>
      <c r="BA75" s="1">
        <v>0</v>
      </c>
      <c r="BB75" s="1" t="s">
        <v>92</v>
      </c>
      <c r="BC75" s="1" t="s">
        <v>92</v>
      </c>
      <c r="BD75" s="1" t="s">
        <v>92</v>
      </c>
      <c r="BE75" s="1" t="s">
        <v>92</v>
      </c>
      <c r="BF75" s="1" t="s">
        <v>463</v>
      </c>
      <c r="BG75" s="1" t="s">
        <v>66</v>
      </c>
      <c r="BH75" s="1" t="s">
        <v>86</v>
      </c>
      <c r="BI75" s="1" t="s">
        <v>202</v>
      </c>
      <c r="BJ75" s="1" t="s">
        <v>732</v>
      </c>
    </row>
    <row r="76" spans="1:62" ht="28.5" x14ac:dyDescent="0.45">
      <c r="A76" t="s">
        <v>155</v>
      </c>
      <c r="B76" s="1" t="s">
        <v>157</v>
      </c>
      <c r="C76" s="1" t="s">
        <v>166</v>
      </c>
      <c r="D76" s="1" t="s">
        <v>262</v>
      </c>
      <c r="E76" s="1" t="s">
        <v>48</v>
      </c>
      <c r="F76" s="1" t="s">
        <v>61</v>
      </c>
      <c r="G76" s="1" t="s">
        <v>61</v>
      </c>
      <c r="H76" s="1" t="s">
        <v>177</v>
      </c>
      <c r="I76" s="1" t="s">
        <v>61</v>
      </c>
      <c r="J76" s="1" t="s">
        <v>92</v>
      </c>
      <c r="K76" s="1" t="s">
        <v>59</v>
      </c>
      <c r="L76" s="1" t="s">
        <v>86</v>
      </c>
      <c r="M76" s="1" t="s">
        <v>156</v>
      </c>
      <c r="N76" s="1">
        <v>1</v>
      </c>
      <c r="O76" s="1">
        <v>0</v>
      </c>
      <c r="P76" s="1">
        <v>0</v>
      </c>
      <c r="Q76" s="1">
        <v>0</v>
      </c>
      <c r="R76" s="1">
        <v>0</v>
      </c>
      <c r="S76" s="1" t="s">
        <v>61</v>
      </c>
      <c r="T76" s="1">
        <v>0</v>
      </c>
      <c r="U76" s="1" t="s">
        <v>92</v>
      </c>
      <c r="V76" s="1" t="s">
        <v>92</v>
      </c>
      <c r="W76" s="1" t="s">
        <v>92</v>
      </c>
      <c r="X76" s="1" t="s">
        <v>92</v>
      </c>
      <c r="Y76" s="1">
        <v>1</v>
      </c>
      <c r="Z76" s="1" t="s">
        <v>135</v>
      </c>
      <c r="AA76" s="1" t="s">
        <v>135</v>
      </c>
      <c r="AB76" s="1" t="s">
        <v>76</v>
      </c>
      <c r="AC76" s="1" t="s">
        <v>100</v>
      </c>
      <c r="AD76" s="1" t="s">
        <v>327</v>
      </c>
      <c r="AE76" s="1" t="s">
        <v>293</v>
      </c>
      <c r="AF76" s="1" t="s">
        <v>85</v>
      </c>
      <c r="AG76" s="1" t="s">
        <v>92</v>
      </c>
      <c r="AH76" s="1" t="s">
        <v>92</v>
      </c>
      <c r="AI76" s="1" t="s">
        <v>92</v>
      </c>
      <c r="AJ76" s="1" t="s">
        <v>92</v>
      </c>
      <c r="AK76" s="1" t="s">
        <v>92</v>
      </c>
      <c r="AL76" s="1" t="s">
        <v>92</v>
      </c>
      <c r="AM76" s="1" t="s">
        <v>92</v>
      </c>
      <c r="AN76" s="1" t="s">
        <v>92</v>
      </c>
      <c r="AO76" s="1" t="s">
        <v>86</v>
      </c>
      <c r="AP76" s="1" t="s">
        <v>578</v>
      </c>
      <c r="AQ76" s="1" t="s">
        <v>205</v>
      </c>
      <c r="AR76" s="1">
        <v>0</v>
      </c>
      <c r="AS76" s="1">
        <v>0</v>
      </c>
      <c r="AT76" s="1">
        <v>0</v>
      </c>
      <c r="AU76" s="1">
        <v>1</v>
      </c>
      <c r="AV76" s="1">
        <v>1</v>
      </c>
      <c r="AW76" s="1">
        <v>0</v>
      </c>
      <c r="AX76" s="1">
        <v>0</v>
      </c>
      <c r="AY76" s="1">
        <v>1</v>
      </c>
      <c r="AZ76" s="1">
        <v>1</v>
      </c>
      <c r="BA76" s="1">
        <v>1</v>
      </c>
      <c r="BB76" s="1" t="s">
        <v>92</v>
      </c>
      <c r="BC76" s="1" t="s">
        <v>86</v>
      </c>
      <c r="BD76" s="1" t="s">
        <v>86</v>
      </c>
      <c r="BE76" s="1" t="s">
        <v>92</v>
      </c>
      <c r="BF76" s="1" t="s">
        <v>463</v>
      </c>
      <c r="BG76" s="1" t="s">
        <v>92</v>
      </c>
      <c r="BH76" s="1" t="s">
        <v>86</v>
      </c>
      <c r="BI76" s="1" t="s">
        <v>455</v>
      </c>
      <c r="BJ76" s="1" t="s">
        <v>733</v>
      </c>
    </row>
    <row r="77" spans="1:62" x14ac:dyDescent="0.45">
      <c r="BI77" s="1"/>
    </row>
    <row r="78" spans="1:62" x14ac:dyDescent="0.45">
      <c r="BI78" s="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3878B-3954-464B-AA7E-7AD0F3395BB8}">
  <dimension ref="A1:X6"/>
  <sheetViews>
    <sheetView topLeftCell="W1" workbookViewId="0">
      <selection activeCell="AA4" sqref="AA4"/>
    </sheetView>
  </sheetViews>
  <sheetFormatPr defaultRowHeight="14.25" x14ac:dyDescent="0.45"/>
  <cols>
    <col min="1" max="1" width="10.796875" style="13" customWidth="1"/>
    <col min="2" max="2" width="11.59765625" customWidth="1"/>
    <col min="3" max="3" width="15.73046875" customWidth="1"/>
    <col min="5" max="5" width="12" customWidth="1"/>
    <col min="6" max="6" width="10.46484375" customWidth="1"/>
    <col min="7" max="7" width="22.53125" customWidth="1"/>
    <col min="8" max="8" width="12.1328125" customWidth="1"/>
    <col min="9" max="9" width="11" customWidth="1"/>
    <col min="10" max="10" width="10.19921875" customWidth="1"/>
    <col min="11" max="11" width="12.3984375" customWidth="1"/>
    <col min="12" max="12" width="12" customWidth="1"/>
    <col min="13" max="13" width="26.46484375" customWidth="1"/>
    <col min="14" max="14" width="12" customWidth="1"/>
    <col min="16" max="16" width="23.796875" customWidth="1"/>
    <col min="23" max="23" width="33.1328125" customWidth="1"/>
    <col min="24" max="24" width="33.1328125" style="1" customWidth="1"/>
  </cols>
  <sheetData>
    <row r="1" spans="1:24" s="16" customFormat="1" ht="42.75" x14ac:dyDescent="0.45">
      <c r="A1" s="16" t="s">
        <v>0</v>
      </c>
      <c r="B1" s="17" t="s">
        <v>37</v>
      </c>
      <c r="C1" s="17" t="s">
        <v>36</v>
      </c>
      <c r="D1" s="17" t="s">
        <v>1</v>
      </c>
      <c r="E1" s="16" t="s">
        <v>2</v>
      </c>
      <c r="F1" s="16" t="s">
        <v>3</v>
      </c>
      <c r="G1" s="16" t="s">
        <v>494</v>
      </c>
      <c r="H1" s="16" t="s">
        <v>4</v>
      </c>
      <c r="I1" s="16" t="s">
        <v>84</v>
      </c>
      <c r="J1" s="16" t="s">
        <v>88</v>
      </c>
      <c r="K1" s="16" t="s">
        <v>495</v>
      </c>
      <c r="L1" s="16" t="s">
        <v>5</v>
      </c>
      <c r="M1" s="16" t="s">
        <v>496</v>
      </c>
      <c r="N1" s="17" t="s">
        <v>128</v>
      </c>
      <c r="O1" s="17" t="s">
        <v>98</v>
      </c>
      <c r="P1" s="16" t="s">
        <v>6</v>
      </c>
      <c r="Q1" s="16" t="s">
        <v>90</v>
      </c>
      <c r="R1" s="16" t="s">
        <v>89</v>
      </c>
      <c r="S1" s="16" t="s">
        <v>7</v>
      </c>
      <c r="T1" s="16" t="s">
        <v>8</v>
      </c>
      <c r="U1" s="16" t="s">
        <v>497</v>
      </c>
      <c r="V1" s="17" t="s">
        <v>97</v>
      </c>
      <c r="W1" s="16" t="s">
        <v>9</v>
      </c>
      <c r="X1" s="17" t="s">
        <v>681</v>
      </c>
    </row>
    <row r="2" spans="1:24" s="14" customFormat="1" ht="42.75" x14ac:dyDescent="0.45">
      <c r="A2" s="16" t="s">
        <v>498</v>
      </c>
      <c r="B2" s="15" t="s">
        <v>38</v>
      </c>
      <c r="C2" s="15" t="s">
        <v>499</v>
      </c>
      <c r="D2" s="15" t="s">
        <v>50</v>
      </c>
      <c r="E2" s="15" t="s">
        <v>57</v>
      </c>
      <c r="F2" s="15" t="s">
        <v>500</v>
      </c>
      <c r="G2" s="15" t="s">
        <v>501</v>
      </c>
      <c r="H2" s="15" t="s">
        <v>502</v>
      </c>
      <c r="I2" s="15" t="s">
        <v>79</v>
      </c>
      <c r="J2" s="15" t="s">
        <v>93</v>
      </c>
      <c r="K2" s="15" t="s">
        <v>85</v>
      </c>
      <c r="L2" s="15" t="s">
        <v>85</v>
      </c>
      <c r="M2" s="15" t="s">
        <v>92</v>
      </c>
      <c r="N2" s="15" t="s">
        <v>92</v>
      </c>
      <c r="O2" s="15" t="s">
        <v>92</v>
      </c>
      <c r="P2" s="15" t="s">
        <v>503</v>
      </c>
      <c r="Q2" s="15" t="s">
        <v>92</v>
      </c>
      <c r="R2" s="15" t="s">
        <v>92</v>
      </c>
      <c r="S2" s="15" t="s">
        <v>92</v>
      </c>
      <c r="T2" s="15" t="s">
        <v>96</v>
      </c>
      <c r="U2" s="15" t="s">
        <v>92</v>
      </c>
      <c r="V2" s="15" t="s">
        <v>92</v>
      </c>
      <c r="W2" s="15" t="s">
        <v>524</v>
      </c>
      <c r="X2" s="15" t="s">
        <v>736</v>
      </c>
    </row>
    <row r="3" spans="1:24" s="14" customFormat="1" ht="57" x14ac:dyDescent="0.45">
      <c r="A3" s="16" t="s">
        <v>504</v>
      </c>
      <c r="B3" s="15" t="s">
        <v>38</v>
      </c>
      <c r="C3" s="15" t="s">
        <v>526</v>
      </c>
      <c r="D3" s="15" t="s">
        <v>51</v>
      </c>
      <c r="E3" s="15" t="s">
        <v>521</v>
      </c>
      <c r="F3" s="15" t="s">
        <v>500</v>
      </c>
      <c r="G3" s="15" t="s">
        <v>505</v>
      </c>
      <c r="H3" s="15" t="s">
        <v>506</v>
      </c>
      <c r="I3" s="15" t="s">
        <v>78</v>
      </c>
      <c r="J3" s="15" t="s">
        <v>100</v>
      </c>
      <c r="K3" s="15" t="s">
        <v>507</v>
      </c>
      <c r="L3" s="15" t="s">
        <v>110</v>
      </c>
      <c r="M3" s="15" t="s">
        <v>508</v>
      </c>
      <c r="N3" s="15" t="s">
        <v>509</v>
      </c>
      <c r="O3" s="15" t="s">
        <v>86</v>
      </c>
      <c r="P3" s="15" t="s">
        <v>510</v>
      </c>
      <c r="Q3" s="15" t="s">
        <v>86</v>
      </c>
      <c r="R3" s="15" t="s">
        <v>86</v>
      </c>
      <c r="S3" s="15" t="s">
        <v>87</v>
      </c>
      <c r="T3" s="15" t="s">
        <v>92</v>
      </c>
      <c r="U3" s="15" t="s">
        <v>92</v>
      </c>
      <c r="V3" s="15" t="s">
        <v>92</v>
      </c>
      <c r="W3" s="15" t="s">
        <v>525</v>
      </c>
      <c r="X3" s="15" t="s">
        <v>737</v>
      </c>
    </row>
    <row r="4" spans="1:24" s="14" customFormat="1" ht="42.75" x14ac:dyDescent="0.45">
      <c r="A4" s="16" t="s">
        <v>511</v>
      </c>
      <c r="B4" s="15" t="s">
        <v>38</v>
      </c>
      <c r="C4" s="15" t="s">
        <v>512</v>
      </c>
      <c r="D4" s="15" t="s">
        <v>513</v>
      </c>
      <c r="E4" s="15" t="s">
        <v>521</v>
      </c>
      <c r="F4" s="15" t="s">
        <v>56</v>
      </c>
      <c r="G4" s="15" t="s">
        <v>529</v>
      </c>
      <c r="H4" s="15" t="s">
        <v>109</v>
      </c>
      <c r="I4" s="15" t="s">
        <v>79</v>
      </c>
      <c r="J4" s="15" t="s">
        <v>116</v>
      </c>
      <c r="K4" s="15" t="s">
        <v>85</v>
      </c>
      <c r="L4" s="15" t="s">
        <v>85</v>
      </c>
      <c r="M4" s="15" t="s">
        <v>56</v>
      </c>
      <c r="N4" s="15" t="s">
        <v>56</v>
      </c>
      <c r="O4" s="15" t="s">
        <v>56</v>
      </c>
      <c r="P4" s="15" t="s">
        <v>56</v>
      </c>
      <c r="Q4" s="15" t="s">
        <v>56</v>
      </c>
      <c r="R4" s="15" t="s">
        <v>56</v>
      </c>
      <c r="S4" s="15" t="s">
        <v>56</v>
      </c>
      <c r="T4" s="15" t="s">
        <v>56</v>
      </c>
      <c r="U4" s="15" t="s">
        <v>440</v>
      </c>
      <c r="V4" s="15" t="s">
        <v>56</v>
      </c>
      <c r="W4" s="15" t="s">
        <v>514</v>
      </c>
      <c r="X4" s="15" t="s">
        <v>738</v>
      </c>
    </row>
    <row r="5" spans="1:24" s="14" customFormat="1" ht="57" x14ac:dyDescent="0.45">
      <c r="A5" s="16" t="s">
        <v>515</v>
      </c>
      <c r="B5" s="15" t="s">
        <v>38</v>
      </c>
      <c r="C5" s="15" t="s">
        <v>516</v>
      </c>
      <c r="D5" s="15" t="s">
        <v>49</v>
      </c>
      <c r="E5" s="15" t="s">
        <v>521</v>
      </c>
      <c r="F5" s="15" t="s">
        <v>500</v>
      </c>
      <c r="G5" s="15" t="s">
        <v>527</v>
      </c>
      <c r="H5" s="15" t="s">
        <v>517</v>
      </c>
      <c r="I5" s="15" t="s">
        <v>79</v>
      </c>
      <c r="J5" s="15" t="s">
        <v>93</v>
      </c>
      <c r="K5" s="15" t="s">
        <v>85</v>
      </c>
      <c r="L5" s="15" t="s">
        <v>85</v>
      </c>
      <c r="M5" s="15" t="s">
        <v>92</v>
      </c>
      <c r="N5" s="15" t="s">
        <v>92</v>
      </c>
      <c r="O5" s="15" t="s">
        <v>92</v>
      </c>
      <c r="P5" s="15" t="s">
        <v>518</v>
      </c>
      <c r="Q5" s="15" t="s">
        <v>92</v>
      </c>
      <c r="R5" s="15" t="s">
        <v>92</v>
      </c>
      <c r="S5" s="15" t="s">
        <v>86</v>
      </c>
      <c r="T5" s="15" t="s">
        <v>86</v>
      </c>
      <c r="U5" s="15" t="s">
        <v>437</v>
      </c>
      <c r="V5" s="15" t="s">
        <v>92</v>
      </c>
      <c r="W5" s="15" t="s">
        <v>519</v>
      </c>
      <c r="X5" s="15" t="s">
        <v>739</v>
      </c>
    </row>
    <row r="6" spans="1:24" s="14" customFormat="1" ht="42.75" x14ac:dyDescent="0.45">
      <c r="A6" s="16" t="s">
        <v>520</v>
      </c>
      <c r="B6" s="15" t="s">
        <v>157</v>
      </c>
      <c r="C6" s="15" t="s">
        <v>528</v>
      </c>
      <c r="D6" s="15" t="s">
        <v>52</v>
      </c>
      <c r="E6" s="15" t="s">
        <v>521</v>
      </c>
      <c r="F6" s="15" t="s">
        <v>500</v>
      </c>
      <c r="G6" s="15" t="s">
        <v>522</v>
      </c>
      <c r="H6" s="15" t="s">
        <v>226</v>
      </c>
      <c r="I6" s="15" t="s">
        <v>79</v>
      </c>
      <c r="J6" s="15" t="s">
        <v>100</v>
      </c>
      <c r="K6" s="15" t="s">
        <v>85</v>
      </c>
      <c r="L6" s="15" t="s">
        <v>85</v>
      </c>
      <c r="M6" s="15" t="s">
        <v>92</v>
      </c>
      <c r="N6" s="15" t="s">
        <v>92</v>
      </c>
      <c r="O6" s="15" t="s">
        <v>86</v>
      </c>
      <c r="P6" s="15" t="s">
        <v>523</v>
      </c>
      <c r="Q6" s="15" t="s">
        <v>92</v>
      </c>
      <c r="R6" s="15" t="s">
        <v>92</v>
      </c>
      <c r="S6" s="15" t="s">
        <v>92</v>
      </c>
      <c r="T6" s="15" t="s">
        <v>86</v>
      </c>
      <c r="U6" s="15" t="s">
        <v>437</v>
      </c>
      <c r="V6" s="15" t="s">
        <v>92</v>
      </c>
      <c r="W6" s="15" t="s">
        <v>519</v>
      </c>
      <c r="X6" s="15" t="s">
        <v>740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32542-2B66-4D0B-8DF5-EA3E71218F0F}">
  <dimension ref="A3:I42"/>
  <sheetViews>
    <sheetView workbookViewId="0">
      <pane xSplit="1" ySplit="5" topLeftCell="B6" activePane="bottomRight" state="frozen"/>
      <selection pane="topRight" activeCell="B1" sqref="B1"/>
      <selection pane="bottomLeft" activeCell="A6" sqref="A6"/>
      <selection pane="bottomRight" activeCell="A29" sqref="A29"/>
    </sheetView>
  </sheetViews>
  <sheetFormatPr defaultRowHeight="14.25" x14ac:dyDescent="0.45"/>
  <cols>
    <col min="1" max="1" width="38.53125" bestFit="1" customWidth="1"/>
    <col min="2" max="2" width="16.59765625" bestFit="1" customWidth="1"/>
    <col min="3" max="3" width="9.73046875" bestFit="1" customWidth="1"/>
    <col min="4" max="5" width="9.86328125" bestFit="1" customWidth="1"/>
    <col min="6" max="6" width="12.06640625" customWidth="1"/>
    <col min="7" max="7" width="10.33203125" customWidth="1"/>
    <col min="8" max="8" width="11.73046875" customWidth="1"/>
    <col min="9" max="9" width="9.73046875" bestFit="1" customWidth="1"/>
    <col min="10" max="10" width="10.796875" bestFit="1" customWidth="1"/>
    <col min="11" max="11" width="7.9296875" bestFit="1" customWidth="1"/>
    <col min="12" max="12" width="10.59765625" bestFit="1" customWidth="1"/>
    <col min="13" max="13" width="9.86328125" bestFit="1" customWidth="1"/>
  </cols>
  <sheetData>
    <row r="3" spans="1:9" x14ac:dyDescent="0.45">
      <c r="A3" s="4" t="s">
        <v>290</v>
      </c>
      <c r="B3" s="4" t="s">
        <v>289</v>
      </c>
    </row>
    <row r="4" spans="1:9" x14ac:dyDescent="0.45">
      <c r="A4" s="4" t="s">
        <v>287</v>
      </c>
      <c r="B4" t="s">
        <v>38</v>
      </c>
      <c r="C4" t="s">
        <v>157</v>
      </c>
      <c r="D4" t="s">
        <v>288</v>
      </c>
    </row>
    <row r="5" spans="1:9" x14ac:dyDescent="0.45">
      <c r="A5" s="5" t="s">
        <v>249</v>
      </c>
      <c r="B5">
        <v>7</v>
      </c>
      <c r="C5">
        <v>3</v>
      </c>
      <c r="D5">
        <v>10</v>
      </c>
    </row>
    <row r="6" spans="1:9" x14ac:dyDescent="0.45">
      <c r="A6" s="6" t="s">
        <v>47</v>
      </c>
      <c r="B6">
        <v>1</v>
      </c>
      <c r="D6">
        <v>1</v>
      </c>
    </row>
    <row r="7" spans="1:9" x14ac:dyDescent="0.45">
      <c r="A7" s="6" t="s">
        <v>275</v>
      </c>
      <c r="B7">
        <v>1</v>
      </c>
      <c r="D7">
        <v>1</v>
      </c>
    </row>
    <row r="8" spans="1:9" x14ac:dyDescent="0.45">
      <c r="A8" s="6" t="s">
        <v>274</v>
      </c>
      <c r="B8">
        <v>1</v>
      </c>
      <c r="D8">
        <v>1</v>
      </c>
      <c r="G8" s="13" t="s">
        <v>678</v>
      </c>
      <c r="H8" s="13" t="s">
        <v>679</v>
      </c>
      <c r="I8" s="13" t="s">
        <v>680</v>
      </c>
    </row>
    <row r="9" spans="1:9" x14ac:dyDescent="0.45">
      <c r="A9" s="6" t="s">
        <v>273</v>
      </c>
      <c r="B9">
        <v>1</v>
      </c>
      <c r="D9">
        <v>1</v>
      </c>
      <c r="F9" s="13" t="s">
        <v>630</v>
      </c>
      <c r="G9">
        <v>15</v>
      </c>
      <c r="H9">
        <v>40</v>
      </c>
      <c r="I9">
        <v>4</v>
      </c>
    </row>
    <row r="10" spans="1:9" x14ac:dyDescent="0.45">
      <c r="A10" s="6" t="s">
        <v>46</v>
      </c>
      <c r="B10">
        <v>3</v>
      </c>
      <c r="D10">
        <v>3</v>
      </c>
      <c r="F10" s="13" t="s">
        <v>157</v>
      </c>
      <c r="G10">
        <v>11</v>
      </c>
      <c r="H10">
        <v>24</v>
      </c>
      <c r="I10">
        <v>0</v>
      </c>
    </row>
    <row r="11" spans="1:9" x14ac:dyDescent="0.45">
      <c r="A11" s="6" t="s">
        <v>158</v>
      </c>
      <c r="C11">
        <v>2</v>
      </c>
      <c r="D11">
        <v>2</v>
      </c>
      <c r="F11" s="13" t="s">
        <v>606</v>
      </c>
      <c r="G11" s="13">
        <f>SUM(G9:G10)</f>
        <v>26</v>
      </c>
      <c r="H11" s="13">
        <f>SUM(H9:H10)</f>
        <v>64</v>
      </c>
      <c r="I11" s="13">
        <f>SUM(I9:I10)</f>
        <v>4</v>
      </c>
    </row>
    <row r="12" spans="1:9" x14ac:dyDescent="0.45">
      <c r="A12" s="6" t="s">
        <v>159</v>
      </c>
      <c r="C12">
        <v>1</v>
      </c>
      <c r="D12">
        <v>1</v>
      </c>
    </row>
    <row r="13" spans="1:9" x14ac:dyDescent="0.45">
      <c r="A13" s="5" t="s">
        <v>135</v>
      </c>
      <c r="C13">
        <v>1</v>
      </c>
      <c r="D13">
        <v>1</v>
      </c>
    </row>
    <row r="14" spans="1:9" x14ac:dyDescent="0.45">
      <c r="A14" s="6" t="s">
        <v>166</v>
      </c>
      <c r="C14">
        <v>1</v>
      </c>
      <c r="D14">
        <v>1</v>
      </c>
    </row>
    <row r="15" spans="1:9" x14ac:dyDescent="0.45">
      <c r="A15" s="5" t="s">
        <v>248</v>
      </c>
      <c r="B15">
        <v>40</v>
      </c>
      <c r="C15">
        <v>24</v>
      </c>
      <c r="D15">
        <v>64</v>
      </c>
    </row>
    <row r="16" spans="1:9" x14ac:dyDescent="0.45">
      <c r="A16" s="6" t="s">
        <v>28</v>
      </c>
      <c r="B16">
        <v>1</v>
      </c>
      <c r="D16">
        <v>1</v>
      </c>
    </row>
    <row r="17" spans="1:4" x14ac:dyDescent="0.45">
      <c r="A17" s="6" t="s">
        <v>252</v>
      </c>
      <c r="B17">
        <v>1</v>
      </c>
      <c r="D17">
        <v>1</v>
      </c>
    </row>
    <row r="18" spans="1:4" x14ac:dyDescent="0.45">
      <c r="A18" s="6" t="s">
        <v>29</v>
      </c>
      <c r="B18">
        <v>1</v>
      </c>
      <c r="D18">
        <v>1</v>
      </c>
    </row>
    <row r="19" spans="1:4" x14ac:dyDescent="0.45">
      <c r="A19" s="6" t="s">
        <v>254</v>
      </c>
      <c r="B19">
        <v>6</v>
      </c>
      <c r="D19">
        <v>6</v>
      </c>
    </row>
    <row r="20" spans="1:4" x14ac:dyDescent="0.45">
      <c r="A20" s="6" t="s">
        <v>261</v>
      </c>
      <c r="B20">
        <v>5</v>
      </c>
      <c r="D20">
        <v>5</v>
      </c>
    </row>
    <row r="21" spans="1:4" x14ac:dyDescent="0.45">
      <c r="A21" s="6" t="s">
        <v>269</v>
      </c>
      <c r="B21">
        <v>7</v>
      </c>
      <c r="D21">
        <v>7</v>
      </c>
    </row>
    <row r="22" spans="1:4" x14ac:dyDescent="0.45">
      <c r="A22" s="6" t="s">
        <v>35</v>
      </c>
      <c r="B22">
        <v>1</v>
      </c>
      <c r="D22">
        <v>1</v>
      </c>
    </row>
    <row r="23" spans="1:4" x14ac:dyDescent="0.45">
      <c r="A23" s="6" t="s">
        <v>44</v>
      </c>
      <c r="B23">
        <v>1</v>
      </c>
      <c r="D23">
        <v>1</v>
      </c>
    </row>
    <row r="24" spans="1:4" x14ac:dyDescent="0.45">
      <c r="A24" s="6" t="s">
        <v>45</v>
      </c>
      <c r="B24">
        <v>1</v>
      </c>
      <c r="D24">
        <v>1</v>
      </c>
    </row>
    <row r="25" spans="1:4" x14ac:dyDescent="0.45">
      <c r="A25" s="6" t="s">
        <v>30</v>
      </c>
      <c r="B25">
        <v>1</v>
      </c>
      <c r="D25">
        <v>1</v>
      </c>
    </row>
    <row r="26" spans="1:4" x14ac:dyDescent="0.45">
      <c r="A26" s="6" t="s">
        <v>31</v>
      </c>
      <c r="B26">
        <v>1</v>
      </c>
      <c r="D26">
        <v>1</v>
      </c>
    </row>
    <row r="27" spans="1:4" x14ac:dyDescent="0.45">
      <c r="A27" s="6" t="s">
        <v>32</v>
      </c>
      <c r="B27">
        <v>1</v>
      </c>
      <c r="D27">
        <v>1</v>
      </c>
    </row>
    <row r="28" spans="1:4" x14ac:dyDescent="0.45">
      <c r="A28" s="6" t="s">
        <v>33</v>
      </c>
      <c r="B28">
        <v>1</v>
      </c>
      <c r="D28">
        <v>1</v>
      </c>
    </row>
    <row r="29" spans="1:4" x14ac:dyDescent="0.45">
      <c r="A29" s="6" t="s">
        <v>34</v>
      </c>
      <c r="B29">
        <v>5</v>
      </c>
      <c r="D29">
        <v>5</v>
      </c>
    </row>
    <row r="30" spans="1:4" x14ac:dyDescent="0.45">
      <c r="A30" s="6" t="s">
        <v>281</v>
      </c>
      <c r="C30">
        <v>4</v>
      </c>
      <c r="D30">
        <v>4</v>
      </c>
    </row>
    <row r="31" spans="1:4" x14ac:dyDescent="0.45">
      <c r="A31" s="6" t="s">
        <v>217</v>
      </c>
      <c r="C31">
        <v>1</v>
      </c>
      <c r="D31">
        <v>1</v>
      </c>
    </row>
    <row r="32" spans="1:4" x14ac:dyDescent="0.45">
      <c r="A32" s="6" t="s">
        <v>280</v>
      </c>
      <c r="C32">
        <v>2</v>
      </c>
      <c r="D32">
        <v>2</v>
      </c>
    </row>
    <row r="33" spans="1:4" x14ac:dyDescent="0.45">
      <c r="A33" s="6" t="s">
        <v>162</v>
      </c>
      <c r="B33">
        <v>7</v>
      </c>
      <c r="D33">
        <v>7</v>
      </c>
    </row>
    <row r="34" spans="1:4" x14ac:dyDescent="0.45">
      <c r="A34" s="6" t="s">
        <v>282</v>
      </c>
      <c r="C34">
        <v>3</v>
      </c>
      <c r="D34">
        <v>3</v>
      </c>
    </row>
    <row r="35" spans="1:4" x14ac:dyDescent="0.45">
      <c r="A35" s="6" t="s">
        <v>160</v>
      </c>
      <c r="C35">
        <v>1</v>
      </c>
      <c r="D35">
        <v>1</v>
      </c>
    </row>
    <row r="36" spans="1:4" x14ac:dyDescent="0.45">
      <c r="A36" s="6" t="s">
        <v>161</v>
      </c>
      <c r="C36">
        <v>1</v>
      </c>
      <c r="D36">
        <v>1</v>
      </c>
    </row>
    <row r="37" spans="1:4" x14ac:dyDescent="0.45">
      <c r="A37" s="6" t="s">
        <v>163</v>
      </c>
      <c r="C37">
        <v>1</v>
      </c>
      <c r="D37">
        <v>1</v>
      </c>
    </row>
    <row r="38" spans="1:4" x14ac:dyDescent="0.45">
      <c r="A38" s="6" t="s">
        <v>164</v>
      </c>
      <c r="C38">
        <v>1</v>
      </c>
      <c r="D38">
        <v>1</v>
      </c>
    </row>
    <row r="39" spans="1:4" x14ac:dyDescent="0.45">
      <c r="A39" s="6" t="s">
        <v>165</v>
      </c>
      <c r="C39">
        <v>1</v>
      </c>
      <c r="D39">
        <v>1</v>
      </c>
    </row>
    <row r="40" spans="1:4" x14ac:dyDescent="0.45">
      <c r="A40" s="6" t="s">
        <v>286</v>
      </c>
      <c r="C40">
        <v>8</v>
      </c>
      <c r="D40">
        <v>8</v>
      </c>
    </row>
    <row r="41" spans="1:4" x14ac:dyDescent="0.45">
      <c r="A41" s="6" t="s">
        <v>401</v>
      </c>
      <c r="C41">
        <v>1</v>
      </c>
      <c r="D41">
        <v>1</v>
      </c>
    </row>
    <row r="42" spans="1:4" x14ac:dyDescent="0.45">
      <c r="A42" s="5" t="s">
        <v>288</v>
      </c>
      <c r="B42">
        <v>47</v>
      </c>
      <c r="C42">
        <v>28</v>
      </c>
      <c r="D42">
        <v>75</v>
      </c>
    </row>
  </sheetData>
  <conditionalFormatting sqref="A3:F4 A5:A47 F5:F47">
    <cfRule type="containsBlanks" dxfId="2" priority="1">
      <formula>LEN(TRIM(A3))=0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914FC-7EB3-42D6-A525-423C721F1359}">
  <dimension ref="A1:H27"/>
  <sheetViews>
    <sheetView topLeftCell="D1" workbookViewId="0">
      <selection activeCell="I46" sqref="I46"/>
    </sheetView>
  </sheetViews>
  <sheetFormatPr defaultRowHeight="14.25" x14ac:dyDescent="0.45"/>
  <cols>
    <col min="1" max="1" width="39.59765625" customWidth="1"/>
  </cols>
  <sheetData>
    <row r="1" spans="1:8" x14ac:dyDescent="0.45">
      <c r="B1" s="20" t="s">
        <v>38</v>
      </c>
      <c r="C1" s="20" t="s">
        <v>157</v>
      </c>
      <c r="F1" t="s">
        <v>59</v>
      </c>
      <c r="G1" t="s">
        <v>629</v>
      </c>
      <c r="H1" s="13" t="s">
        <v>632</v>
      </c>
    </row>
    <row r="2" spans="1:8" x14ac:dyDescent="0.45">
      <c r="A2" s="6" t="s">
        <v>624</v>
      </c>
      <c r="B2">
        <v>1</v>
      </c>
      <c r="E2" s="21" t="s">
        <v>606</v>
      </c>
      <c r="F2" s="19">
        <f>SUM(F3:F4)</f>
        <v>17</v>
      </c>
      <c r="G2" s="19">
        <f>SUM(G3:G4)</f>
        <v>47</v>
      </c>
      <c r="H2" s="13">
        <f>SUM(F2:G2)</f>
        <v>64</v>
      </c>
    </row>
    <row r="3" spans="1:8" x14ac:dyDescent="0.45">
      <c r="A3" s="6" t="s">
        <v>252</v>
      </c>
      <c r="B3">
        <v>1</v>
      </c>
      <c r="E3" t="s">
        <v>630</v>
      </c>
      <c r="F3">
        <v>10</v>
      </c>
      <c r="G3">
        <v>30</v>
      </c>
      <c r="H3" s="13">
        <f>SUM(F3:G3)</f>
        <v>40</v>
      </c>
    </row>
    <row r="4" spans="1:8" x14ac:dyDescent="0.45">
      <c r="A4" s="6" t="s">
        <v>621</v>
      </c>
      <c r="B4">
        <v>1</v>
      </c>
      <c r="E4" t="s">
        <v>157</v>
      </c>
      <c r="F4">
        <v>7</v>
      </c>
      <c r="G4">
        <v>17</v>
      </c>
      <c r="H4" s="13">
        <f>SUM(F4:G4)</f>
        <v>24</v>
      </c>
    </row>
    <row r="5" spans="1:8" x14ac:dyDescent="0.45">
      <c r="A5" s="6" t="s">
        <v>622</v>
      </c>
      <c r="B5">
        <v>6</v>
      </c>
    </row>
    <row r="6" spans="1:8" x14ac:dyDescent="0.45">
      <c r="A6" s="6" t="s">
        <v>623</v>
      </c>
      <c r="B6">
        <v>5</v>
      </c>
    </row>
    <row r="7" spans="1:8" x14ac:dyDescent="0.45">
      <c r="A7" s="6" t="s">
        <v>30</v>
      </c>
      <c r="B7">
        <v>1</v>
      </c>
    </row>
    <row r="8" spans="1:8" x14ac:dyDescent="0.45">
      <c r="A8" s="6" t="s">
        <v>31</v>
      </c>
      <c r="B8">
        <v>1</v>
      </c>
    </row>
    <row r="9" spans="1:8" x14ac:dyDescent="0.45">
      <c r="A9" s="6" t="s">
        <v>32</v>
      </c>
      <c r="B9">
        <v>1</v>
      </c>
    </row>
    <row r="10" spans="1:8" x14ac:dyDescent="0.45">
      <c r="A10" s="6" t="s">
        <v>33</v>
      </c>
      <c r="B10">
        <v>1</v>
      </c>
    </row>
    <row r="11" spans="1:8" x14ac:dyDescent="0.45">
      <c r="A11" s="6" t="s">
        <v>627</v>
      </c>
      <c r="B11">
        <v>7</v>
      </c>
    </row>
    <row r="12" spans="1:8" x14ac:dyDescent="0.45">
      <c r="A12" s="6" t="s">
        <v>34</v>
      </c>
      <c r="B12">
        <v>5</v>
      </c>
    </row>
    <row r="13" spans="1:8" x14ac:dyDescent="0.45">
      <c r="A13" s="6" t="s">
        <v>35</v>
      </c>
      <c r="B13">
        <v>1</v>
      </c>
    </row>
    <row r="14" spans="1:8" x14ac:dyDescent="0.45">
      <c r="A14" s="6" t="s">
        <v>625</v>
      </c>
      <c r="B14">
        <v>1</v>
      </c>
    </row>
    <row r="15" spans="1:8" x14ac:dyDescent="0.45">
      <c r="A15" s="6" t="s">
        <v>626</v>
      </c>
      <c r="B15">
        <v>1</v>
      </c>
    </row>
    <row r="16" spans="1:8" x14ac:dyDescent="0.45">
      <c r="A16" s="6" t="s">
        <v>628</v>
      </c>
      <c r="B16">
        <v>7</v>
      </c>
    </row>
    <row r="17" spans="1:3" x14ac:dyDescent="0.45">
      <c r="A17" s="6" t="s">
        <v>619</v>
      </c>
      <c r="C17">
        <v>2</v>
      </c>
    </row>
    <row r="18" spans="1:3" x14ac:dyDescent="0.45">
      <c r="A18" s="6" t="s">
        <v>618</v>
      </c>
      <c r="C18">
        <v>4</v>
      </c>
    </row>
    <row r="19" spans="1:3" x14ac:dyDescent="0.45">
      <c r="A19" s="6" t="s">
        <v>620</v>
      </c>
      <c r="C19">
        <v>1</v>
      </c>
    </row>
    <row r="20" spans="1:3" x14ac:dyDescent="0.45">
      <c r="A20" s="6" t="s">
        <v>282</v>
      </c>
      <c r="C20">
        <v>3</v>
      </c>
    </row>
    <row r="21" spans="1:3" x14ac:dyDescent="0.45">
      <c r="A21" s="6" t="s">
        <v>160</v>
      </c>
      <c r="C21">
        <v>1</v>
      </c>
    </row>
    <row r="22" spans="1:3" x14ac:dyDescent="0.45">
      <c r="A22" s="6" t="s">
        <v>161</v>
      </c>
      <c r="C22">
        <v>1</v>
      </c>
    </row>
    <row r="23" spans="1:3" x14ac:dyDescent="0.45">
      <c r="A23" s="6" t="s">
        <v>163</v>
      </c>
      <c r="C23">
        <v>1</v>
      </c>
    </row>
    <row r="24" spans="1:3" x14ac:dyDescent="0.45">
      <c r="A24" s="6" t="s">
        <v>164</v>
      </c>
      <c r="C24">
        <v>1</v>
      </c>
    </row>
    <row r="25" spans="1:3" x14ac:dyDescent="0.45">
      <c r="A25" s="6" t="s">
        <v>401</v>
      </c>
      <c r="C25">
        <v>1</v>
      </c>
    </row>
    <row r="26" spans="1:3" x14ac:dyDescent="0.45">
      <c r="A26" s="6" t="s">
        <v>165</v>
      </c>
      <c r="C26">
        <v>1</v>
      </c>
    </row>
    <row r="27" spans="1:3" x14ac:dyDescent="0.45">
      <c r="A27" s="6" t="s">
        <v>286</v>
      </c>
      <c r="C27">
        <v>8</v>
      </c>
    </row>
  </sheetData>
  <conditionalFormatting sqref="B1:C1">
    <cfRule type="containsBlanks" dxfId="1" priority="2">
      <formula>LEN(TRIM(B1))=0</formula>
    </cfRule>
  </conditionalFormatting>
  <conditionalFormatting sqref="E2 A2:A27">
    <cfRule type="containsBlanks" dxfId="0" priority="3">
      <formula>LEN(TRIM(A2))=0</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24B48-89E0-4E70-9A8B-7BE61A651924}">
  <dimension ref="A3:D47"/>
  <sheetViews>
    <sheetView topLeftCell="A7" workbookViewId="0">
      <selection activeCell="C24" sqref="C24"/>
    </sheetView>
  </sheetViews>
  <sheetFormatPr defaultRowHeight="14.25" x14ac:dyDescent="0.45"/>
  <cols>
    <col min="1" max="1" width="40.1328125" bestFit="1" customWidth="1"/>
    <col min="2" max="2" width="14.73046875" bestFit="1" customWidth="1"/>
    <col min="3" max="3" width="7.265625" bestFit="1" customWidth="1"/>
    <col min="4" max="5" width="9.86328125" bestFit="1" customWidth="1"/>
  </cols>
  <sheetData>
    <row r="3" spans="1:4" x14ac:dyDescent="0.45">
      <c r="A3" s="4" t="s">
        <v>290</v>
      </c>
      <c r="B3" s="4" t="s">
        <v>289</v>
      </c>
    </row>
    <row r="4" spans="1:4" x14ac:dyDescent="0.45">
      <c r="A4" s="4" t="s">
        <v>287</v>
      </c>
      <c r="B4" t="s">
        <v>59</v>
      </c>
      <c r="C4" t="s">
        <v>60</v>
      </c>
      <c r="D4" t="s">
        <v>288</v>
      </c>
    </row>
    <row r="5" spans="1:4" x14ac:dyDescent="0.45">
      <c r="A5" s="5" t="s">
        <v>249</v>
      </c>
      <c r="B5">
        <v>5</v>
      </c>
      <c r="C5">
        <v>5</v>
      </c>
      <c r="D5">
        <v>10</v>
      </c>
    </row>
    <row r="6" spans="1:4" x14ac:dyDescent="0.45">
      <c r="A6" s="6" t="s">
        <v>38</v>
      </c>
      <c r="B6">
        <v>4</v>
      </c>
      <c r="C6">
        <v>3</v>
      </c>
      <c r="D6">
        <v>7</v>
      </c>
    </row>
    <row r="7" spans="1:4" x14ac:dyDescent="0.45">
      <c r="A7" s="7" t="s">
        <v>47</v>
      </c>
      <c r="B7">
        <v>1</v>
      </c>
      <c r="D7">
        <v>1</v>
      </c>
    </row>
    <row r="8" spans="1:4" x14ac:dyDescent="0.45">
      <c r="A8" s="7" t="s">
        <v>275</v>
      </c>
      <c r="B8">
        <v>1</v>
      </c>
      <c r="D8">
        <v>1</v>
      </c>
    </row>
    <row r="9" spans="1:4" x14ac:dyDescent="0.45">
      <c r="A9" s="7" t="s">
        <v>274</v>
      </c>
      <c r="B9">
        <v>1</v>
      </c>
      <c r="D9">
        <v>1</v>
      </c>
    </row>
    <row r="10" spans="1:4" x14ac:dyDescent="0.45">
      <c r="A10" s="7" t="s">
        <v>273</v>
      </c>
      <c r="B10">
        <v>1</v>
      </c>
      <c r="D10">
        <v>1</v>
      </c>
    </row>
    <row r="11" spans="1:4" x14ac:dyDescent="0.45">
      <c r="A11" s="7" t="s">
        <v>46</v>
      </c>
      <c r="C11">
        <v>3</v>
      </c>
      <c r="D11">
        <v>3</v>
      </c>
    </row>
    <row r="12" spans="1:4" x14ac:dyDescent="0.45">
      <c r="A12" s="6" t="s">
        <v>157</v>
      </c>
      <c r="B12">
        <v>1</v>
      </c>
      <c r="C12">
        <v>2</v>
      </c>
      <c r="D12">
        <v>3</v>
      </c>
    </row>
    <row r="13" spans="1:4" x14ac:dyDescent="0.45">
      <c r="A13" s="7" t="s">
        <v>158</v>
      </c>
      <c r="C13">
        <v>2</v>
      </c>
      <c r="D13">
        <v>2</v>
      </c>
    </row>
    <row r="14" spans="1:4" x14ac:dyDescent="0.45">
      <c r="A14" s="7" t="s">
        <v>159</v>
      </c>
      <c r="B14">
        <v>1</v>
      </c>
      <c r="D14">
        <v>1</v>
      </c>
    </row>
    <row r="15" spans="1:4" x14ac:dyDescent="0.45">
      <c r="A15" s="5" t="s">
        <v>135</v>
      </c>
      <c r="B15">
        <v>1</v>
      </c>
      <c r="D15">
        <v>1</v>
      </c>
    </row>
    <row r="16" spans="1:4" x14ac:dyDescent="0.45">
      <c r="A16" s="6" t="s">
        <v>157</v>
      </c>
      <c r="B16">
        <v>1</v>
      </c>
      <c r="D16">
        <v>1</v>
      </c>
    </row>
    <row r="17" spans="1:4" x14ac:dyDescent="0.45">
      <c r="A17" s="7" t="s">
        <v>166</v>
      </c>
      <c r="B17">
        <v>1</v>
      </c>
      <c r="D17">
        <v>1</v>
      </c>
    </row>
    <row r="18" spans="1:4" x14ac:dyDescent="0.45">
      <c r="A18" s="5" t="s">
        <v>248</v>
      </c>
      <c r="B18">
        <v>17</v>
      </c>
      <c r="C18">
        <v>47</v>
      </c>
      <c r="D18">
        <v>64</v>
      </c>
    </row>
    <row r="19" spans="1:4" x14ac:dyDescent="0.45">
      <c r="A19" s="6" t="s">
        <v>38</v>
      </c>
      <c r="B19">
        <v>10</v>
      </c>
      <c r="C19">
        <v>30</v>
      </c>
      <c r="D19">
        <v>40</v>
      </c>
    </row>
    <row r="20" spans="1:4" x14ac:dyDescent="0.45">
      <c r="A20" s="7" t="s">
        <v>28</v>
      </c>
      <c r="B20">
        <v>1</v>
      </c>
      <c r="D20">
        <v>1</v>
      </c>
    </row>
    <row r="21" spans="1:4" x14ac:dyDescent="0.45">
      <c r="A21" s="7" t="s">
        <v>252</v>
      </c>
      <c r="B21">
        <v>1</v>
      </c>
      <c r="D21">
        <v>1</v>
      </c>
    </row>
    <row r="22" spans="1:4" x14ac:dyDescent="0.45">
      <c r="A22" s="7" t="s">
        <v>29</v>
      </c>
      <c r="B22">
        <v>1</v>
      </c>
      <c r="D22">
        <v>1</v>
      </c>
    </row>
    <row r="23" spans="1:4" x14ac:dyDescent="0.45">
      <c r="A23" s="7" t="s">
        <v>254</v>
      </c>
      <c r="C23">
        <v>6</v>
      </c>
      <c r="D23">
        <v>6</v>
      </c>
    </row>
    <row r="24" spans="1:4" x14ac:dyDescent="0.45">
      <c r="A24" s="7" t="s">
        <v>261</v>
      </c>
      <c r="C24">
        <v>5</v>
      </c>
      <c r="D24">
        <v>5</v>
      </c>
    </row>
    <row r="25" spans="1:4" x14ac:dyDescent="0.45">
      <c r="A25" s="7" t="s">
        <v>269</v>
      </c>
      <c r="C25">
        <v>7</v>
      </c>
      <c r="D25">
        <v>7</v>
      </c>
    </row>
    <row r="26" spans="1:4" x14ac:dyDescent="0.45">
      <c r="A26" s="7" t="s">
        <v>35</v>
      </c>
      <c r="B26">
        <v>1</v>
      </c>
      <c r="D26">
        <v>1</v>
      </c>
    </row>
    <row r="27" spans="1:4" x14ac:dyDescent="0.45">
      <c r="A27" s="7" t="s">
        <v>44</v>
      </c>
      <c r="B27">
        <v>1</v>
      </c>
      <c r="D27">
        <v>1</v>
      </c>
    </row>
    <row r="28" spans="1:4" x14ac:dyDescent="0.45">
      <c r="A28" s="7" t="s">
        <v>45</v>
      </c>
      <c r="B28">
        <v>1</v>
      </c>
      <c r="D28">
        <v>1</v>
      </c>
    </row>
    <row r="29" spans="1:4" x14ac:dyDescent="0.45">
      <c r="A29" s="7" t="s">
        <v>30</v>
      </c>
      <c r="B29">
        <v>1</v>
      </c>
      <c r="D29">
        <v>1</v>
      </c>
    </row>
    <row r="30" spans="1:4" x14ac:dyDescent="0.45">
      <c r="A30" s="7" t="s">
        <v>31</v>
      </c>
      <c r="B30">
        <v>1</v>
      </c>
      <c r="D30">
        <v>1</v>
      </c>
    </row>
    <row r="31" spans="1:4" x14ac:dyDescent="0.45">
      <c r="A31" s="7" t="s">
        <v>32</v>
      </c>
      <c r="B31">
        <v>1</v>
      </c>
      <c r="D31">
        <v>1</v>
      </c>
    </row>
    <row r="32" spans="1:4" x14ac:dyDescent="0.45">
      <c r="A32" s="7" t="s">
        <v>33</v>
      </c>
      <c r="B32">
        <v>1</v>
      </c>
      <c r="D32">
        <v>1</v>
      </c>
    </row>
    <row r="33" spans="1:4" x14ac:dyDescent="0.45">
      <c r="A33" s="7" t="s">
        <v>34</v>
      </c>
      <c r="C33">
        <v>5</v>
      </c>
      <c r="D33">
        <v>5</v>
      </c>
    </row>
    <row r="34" spans="1:4" x14ac:dyDescent="0.45">
      <c r="A34" s="7" t="s">
        <v>162</v>
      </c>
      <c r="C34">
        <v>7</v>
      </c>
      <c r="D34">
        <v>7</v>
      </c>
    </row>
    <row r="35" spans="1:4" x14ac:dyDescent="0.45">
      <c r="A35" s="6" t="s">
        <v>157</v>
      </c>
      <c r="B35">
        <v>7</v>
      </c>
      <c r="C35">
        <v>17</v>
      </c>
      <c r="D35">
        <v>24</v>
      </c>
    </row>
    <row r="36" spans="1:4" x14ac:dyDescent="0.45">
      <c r="A36" s="7" t="s">
        <v>281</v>
      </c>
      <c r="C36">
        <v>4</v>
      </c>
      <c r="D36">
        <v>4</v>
      </c>
    </row>
    <row r="37" spans="1:4" x14ac:dyDescent="0.45">
      <c r="A37" s="7" t="s">
        <v>217</v>
      </c>
      <c r="B37">
        <v>1</v>
      </c>
      <c r="D37">
        <v>1</v>
      </c>
    </row>
    <row r="38" spans="1:4" x14ac:dyDescent="0.45">
      <c r="A38" s="7" t="s">
        <v>280</v>
      </c>
      <c r="C38">
        <v>2</v>
      </c>
      <c r="D38">
        <v>2</v>
      </c>
    </row>
    <row r="39" spans="1:4" x14ac:dyDescent="0.45">
      <c r="A39" s="7" t="s">
        <v>282</v>
      </c>
      <c r="C39">
        <v>3</v>
      </c>
      <c r="D39">
        <v>3</v>
      </c>
    </row>
    <row r="40" spans="1:4" x14ac:dyDescent="0.45">
      <c r="A40" s="7" t="s">
        <v>160</v>
      </c>
      <c r="B40">
        <v>1</v>
      </c>
      <c r="D40">
        <v>1</v>
      </c>
    </row>
    <row r="41" spans="1:4" x14ac:dyDescent="0.45">
      <c r="A41" s="7" t="s">
        <v>161</v>
      </c>
      <c r="B41">
        <v>1</v>
      </c>
      <c r="D41">
        <v>1</v>
      </c>
    </row>
    <row r="42" spans="1:4" x14ac:dyDescent="0.45">
      <c r="A42" s="7" t="s">
        <v>163</v>
      </c>
      <c r="B42">
        <v>1</v>
      </c>
      <c r="D42">
        <v>1</v>
      </c>
    </row>
    <row r="43" spans="1:4" x14ac:dyDescent="0.45">
      <c r="A43" s="7" t="s">
        <v>164</v>
      </c>
      <c r="B43">
        <v>1</v>
      </c>
      <c r="D43">
        <v>1</v>
      </c>
    </row>
    <row r="44" spans="1:4" x14ac:dyDescent="0.45">
      <c r="A44" s="7" t="s">
        <v>165</v>
      </c>
      <c r="B44">
        <v>1</v>
      </c>
      <c r="D44">
        <v>1</v>
      </c>
    </row>
    <row r="45" spans="1:4" x14ac:dyDescent="0.45">
      <c r="A45" s="7" t="s">
        <v>286</v>
      </c>
      <c r="C45">
        <v>8</v>
      </c>
      <c r="D45">
        <v>8</v>
      </c>
    </row>
    <row r="46" spans="1:4" x14ac:dyDescent="0.45">
      <c r="A46" s="7" t="s">
        <v>401</v>
      </c>
      <c r="B46">
        <v>1</v>
      </c>
      <c r="D46">
        <v>1</v>
      </c>
    </row>
    <row r="47" spans="1:4" x14ac:dyDescent="0.45">
      <c r="A47" s="5" t="s">
        <v>288</v>
      </c>
      <c r="B47">
        <v>23</v>
      </c>
      <c r="C47">
        <v>52</v>
      </c>
      <c r="D47">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A9440-05D2-474D-8B45-2D8E163B50E4}">
  <dimension ref="A1:K181"/>
  <sheetViews>
    <sheetView workbookViewId="0">
      <pane xSplit="1" ySplit="4" topLeftCell="G17" activePane="bottomRight" state="frozen"/>
      <selection pane="topRight" activeCell="B1" sqref="B1"/>
      <selection pane="bottomLeft" activeCell="A5" sqref="A5"/>
      <selection pane="bottomRight" activeCell="G28" sqref="G28"/>
    </sheetView>
  </sheetViews>
  <sheetFormatPr defaultRowHeight="14.25" x14ac:dyDescent="0.45"/>
  <cols>
    <col min="1" max="1" width="39.73046875" bestFit="1" customWidth="1"/>
    <col min="2" max="2" width="14.73046875" style="8" bestFit="1" customWidth="1"/>
    <col min="3" max="3" width="7.265625" style="9" bestFit="1" customWidth="1"/>
    <col min="4" max="5" width="9.86328125" bestFit="1" customWidth="1"/>
    <col min="6" max="6" width="9.06640625" style="8"/>
    <col min="7" max="7" width="9.06640625" style="9"/>
    <col min="8" max="8" width="9.06640625" style="8"/>
    <col min="9" max="9" width="9.06640625" style="9"/>
    <col min="10" max="10" width="9.06640625" style="14"/>
    <col min="11" max="11" width="12.265625" customWidth="1"/>
  </cols>
  <sheetData>
    <row r="1" spans="1:11" x14ac:dyDescent="0.45">
      <c r="B1"/>
      <c r="C1"/>
      <c r="F1" s="8" t="s">
        <v>59</v>
      </c>
      <c r="G1" s="9" t="s">
        <v>60</v>
      </c>
      <c r="H1" s="8" t="s">
        <v>59</v>
      </c>
      <c r="I1" s="9" t="s">
        <v>60</v>
      </c>
      <c r="K1" t="s">
        <v>85</v>
      </c>
    </row>
    <row r="2" spans="1:11" x14ac:dyDescent="0.45">
      <c r="B2"/>
      <c r="C2"/>
    </row>
    <row r="3" spans="1:11" x14ac:dyDescent="0.45">
      <c r="A3" s="4" t="s">
        <v>290</v>
      </c>
      <c r="B3" t="s">
        <v>289</v>
      </c>
      <c r="C3"/>
      <c r="F3" s="8" t="s">
        <v>343</v>
      </c>
      <c r="G3" s="9" t="s">
        <v>343</v>
      </c>
      <c r="H3" s="8" t="s">
        <v>344</v>
      </c>
      <c r="I3" s="9" t="s">
        <v>344</v>
      </c>
      <c r="J3" s="14" t="s">
        <v>403</v>
      </c>
    </row>
    <row r="4" spans="1:11" x14ac:dyDescent="0.45">
      <c r="A4" s="4" t="s">
        <v>287</v>
      </c>
      <c r="B4" t="s">
        <v>59</v>
      </c>
      <c r="C4" t="s">
        <v>60</v>
      </c>
      <c r="D4" t="s">
        <v>288</v>
      </c>
    </row>
    <row r="5" spans="1:11" x14ac:dyDescent="0.45">
      <c r="A5" s="5" t="s">
        <v>249</v>
      </c>
      <c r="B5"/>
      <c r="C5"/>
      <c r="F5" s="10">
        <f>SUM(F6, F18)</f>
        <v>1</v>
      </c>
      <c r="G5" s="10">
        <f>SUM(G6, G18)</f>
        <v>4</v>
      </c>
      <c r="H5" s="10">
        <f>SUM(H6, H18)</f>
        <v>4</v>
      </c>
      <c r="I5" s="10">
        <f>SUM(I6, I18)</f>
        <v>1</v>
      </c>
      <c r="J5" s="10">
        <f>SUM(F5:I5)</f>
        <v>10</v>
      </c>
    </row>
    <row r="6" spans="1:11" x14ac:dyDescent="0.45">
      <c r="A6" s="6" t="s">
        <v>38</v>
      </c>
      <c r="B6"/>
      <c r="C6"/>
      <c r="F6" s="10">
        <f>SUM(F7:F17)</f>
        <v>0</v>
      </c>
      <c r="G6" s="10">
        <f>SUM(G7:G17)</f>
        <v>3</v>
      </c>
      <c r="H6" s="10">
        <f>SUM(H7:H17)</f>
        <v>4</v>
      </c>
      <c r="I6" s="10">
        <f>SUM(I7:I17)</f>
        <v>0</v>
      </c>
      <c r="J6" s="10">
        <f>SUM(F6:I6)</f>
        <v>7</v>
      </c>
    </row>
    <row r="7" spans="1:11" x14ac:dyDescent="0.45">
      <c r="A7" s="7" t="s">
        <v>47</v>
      </c>
      <c r="B7"/>
      <c r="C7"/>
    </row>
    <row r="8" spans="1:11" x14ac:dyDescent="0.45">
      <c r="A8" s="18" t="s">
        <v>82</v>
      </c>
      <c r="B8">
        <v>1</v>
      </c>
      <c r="C8"/>
      <c r="D8">
        <v>1</v>
      </c>
      <c r="H8" s="8">
        <v>1</v>
      </c>
    </row>
    <row r="9" spans="1:11" x14ac:dyDescent="0.45">
      <c r="A9" s="7" t="s">
        <v>404</v>
      </c>
      <c r="B9"/>
      <c r="C9"/>
    </row>
    <row r="10" spans="1:11" x14ac:dyDescent="0.45">
      <c r="A10" s="18" t="s">
        <v>82</v>
      </c>
      <c r="B10">
        <v>1</v>
      </c>
      <c r="C10"/>
      <c r="D10">
        <v>1</v>
      </c>
      <c r="H10" s="8">
        <v>1</v>
      </c>
    </row>
    <row r="11" spans="1:11" x14ac:dyDescent="0.45">
      <c r="A11" s="7" t="s">
        <v>405</v>
      </c>
      <c r="B11"/>
      <c r="C11"/>
    </row>
    <row r="12" spans="1:11" x14ac:dyDescent="0.45">
      <c r="A12" s="18" t="s">
        <v>82</v>
      </c>
      <c r="B12">
        <v>1</v>
      </c>
      <c r="C12"/>
      <c r="D12">
        <v>1</v>
      </c>
      <c r="H12" s="8">
        <v>1</v>
      </c>
    </row>
    <row r="13" spans="1:11" x14ac:dyDescent="0.45">
      <c r="A13" s="7" t="s">
        <v>377</v>
      </c>
      <c r="B13"/>
      <c r="C13"/>
    </row>
    <row r="14" spans="1:11" x14ac:dyDescent="0.45">
      <c r="A14" s="18" t="s">
        <v>297</v>
      </c>
      <c r="B14">
        <v>1</v>
      </c>
      <c r="C14"/>
      <c r="D14">
        <v>1</v>
      </c>
      <c r="H14" s="8">
        <v>1</v>
      </c>
    </row>
    <row r="15" spans="1:11" x14ac:dyDescent="0.45">
      <c r="A15" s="7" t="s">
        <v>46</v>
      </c>
      <c r="B15"/>
      <c r="C15"/>
    </row>
    <row r="16" spans="1:11" x14ac:dyDescent="0.45">
      <c r="A16" s="18" t="s">
        <v>81</v>
      </c>
      <c r="B16"/>
      <c r="C16">
        <v>1</v>
      </c>
      <c r="D16">
        <v>1</v>
      </c>
      <c r="G16" s="9">
        <v>1</v>
      </c>
    </row>
    <row r="17" spans="1:11" x14ac:dyDescent="0.45">
      <c r="A17" s="18" t="s">
        <v>315</v>
      </c>
      <c r="B17"/>
      <c r="C17">
        <v>2</v>
      </c>
      <c r="D17">
        <v>2</v>
      </c>
      <c r="G17" s="9">
        <v>2</v>
      </c>
    </row>
    <row r="18" spans="1:11" x14ac:dyDescent="0.45">
      <c r="A18" s="6" t="s">
        <v>157</v>
      </c>
      <c r="B18"/>
      <c r="C18"/>
      <c r="F18" s="10">
        <f>SUM(F19:F23)</f>
        <v>1</v>
      </c>
      <c r="G18" s="10">
        <f>SUM(G19:G23)</f>
        <v>1</v>
      </c>
      <c r="H18" s="10">
        <f>SUM(H19:H23)</f>
        <v>0</v>
      </c>
      <c r="I18" s="10">
        <f>SUM(I19:I23)</f>
        <v>1</v>
      </c>
      <c r="J18" s="10">
        <f>SUM(F18:I18)</f>
        <v>3</v>
      </c>
    </row>
    <row r="19" spans="1:11" x14ac:dyDescent="0.45">
      <c r="A19" s="7" t="s">
        <v>158</v>
      </c>
      <c r="B19"/>
      <c r="C19"/>
    </row>
    <row r="20" spans="1:11" x14ac:dyDescent="0.45">
      <c r="A20" s="18" t="s">
        <v>327</v>
      </c>
      <c r="B20"/>
      <c r="C20">
        <v>1</v>
      </c>
      <c r="D20">
        <v>1</v>
      </c>
      <c r="I20" s="9">
        <v>1</v>
      </c>
    </row>
    <row r="21" spans="1:11" x14ac:dyDescent="0.45">
      <c r="A21" s="18" t="s">
        <v>493</v>
      </c>
      <c r="B21"/>
      <c r="C21">
        <v>1</v>
      </c>
      <c r="D21">
        <v>1</v>
      </c>
      <c r="G21" s="9">
        <v>1</v>
      </c>
    </row>
    <row r="22" spans="1:11" x14ac:dyDescent="0.45">
      <c r="A22" s="7" t="s">
        <v>159</v>
      </c>
      <c r="B22"/>
      <c r="C22"/>
    </row>
    <row r="23" spans="1:11" x14ac:dyDescent="0.45">
      <c r="A23" s="18" t="s">
        <v>315</v>
      </c>
      <c r="B23">
        <v>1</v>
      </c>
      <c r="C23"/>
      <c r="D23">
        <v>1</v>
      </c>
      <c r="F23" s="8">
        <v>1</v>
      </c>
    </row>
    <row r="24" spans="1:11" x14ac:dyDescent="0.45">
      <c r="A24" s="5" t="s">
        <v>135</v>
      </c>
      <c r="B24"/>
      <c r="C24"/>
      <c r="F24" s="10">
        <f>F25</f>
        <v>0</v>
      </c>
      <c r="G24" s="10">
        <f>G25</f>
        <v>0</v>
      </c>
      <c r="H24" s="10">
        <f>H25</f>
        <v>1</v>
      </c>
      <c r="I24" s="10">
        <f>I25</f>
        <v>0</v>
      </c>
      <c r="J24" s="10">
        <f>SUM(F24:I24)</f>
        <v>1</v>
      </c>
    </row>
    <row r="25" spans="1:11" x14ac:dyDescent="0.45">
      <c r="A25" s="6" t="s">
        <v>157</v>
      </c>
      <c r="B25"/>
      <c r="C25"/>
      <c r="F25" s="10">
        <f>SUM(F26:F27)</f>
        <v>0</v>
      </c>
      <c r="G25" s="10">
        <f>SUM(G26:G27)</f>
        <v>0</v>
      </c>
      <c r="H25" s="10">
        <f>SUM(H26:H27)</f>
        <v>1</v>
      </c>
      <c r="I25" s="10">
        <f>SUM(I26:I27)</f>
        <v>0</v>
      </c>
      <c r="J25" s="10">
        <f>SUM(F25:I25)</f>
        <v>1</v>
      </c>
    </row>
    <row r="26" spans="1:11" x14ac:dyDescent="0.45">
      <c r="A26" s="7" t="s">
        <v>166</v>
      </c>
      <c r="B26"/>
      <c r="C26"/>
    </row>
    <row r="27" spans="1:11" x14ac:dyDescent="0.45">
      <c r="A27" s="18" t="s">
        <v>327</v>
      </c>
      <c r="B27">
        <v>1</v>
      </c>
      <c r="C27"/>
      <c r="D27">
        <v>1</v>
      </c>
      <c r="H27" s="8">
        <v>1</v>
      </c>
    </row>
    <row r="28" spans="1:11" x14ac:dyDescent="0.45">
      <c r="A28" s="5" t="s">
        <v>248</v>
      </c>
      <c r="B28"/>
      <c r="C28"/>
      <c r="F28" s="10">
        <f>SUM(F29, F78)</f>
        <v>7</v>
      </c>
      <c r="G28" s="10">
        <f>SUM(G29, G78)</f>
        <v>24</v>
      </c>
      <c r="H28" s="10">
        <f>SUM(H29, H78)</f>
        <v>9</v>
      </c>
      <c r="I28" s="10">
        <f>SUM(I29, I78)</f>
        <v>22</v>
      </c>
      <c r="J28" s="10">
        <f>SUM(F28:I28)</f>
        <v>62</v>
      </c>
      <c r="K28" s="10">
        <v>2</v>
      </c>
    </row>
    <row r="29" spans="1:11" x14ac:dyDescent="0.45">
      <c r="A29" s="6" t="s">
        <v>38</v>
      </c>
      <c r="B29"/>
      <c r="C29"/>
      <c r="F29" s="10">
        <f>SUM(F30:F77)</f>
        <v>4</v>
      </c>
      <c r="G29" s="10">
        <f>SUM(G30:G77)</f>
        <v>14</v>
      </c>
      <c r="H29" s="10">
        <f>SUM(H30:H77)</f>
        <v>5</v>
      </c>
      <c r="I29" s="10">
        <f>SUM(I30:I77)</f>
        <v>15</v>
      </c>
      <c r="J29" s="10">
        <f>SUM(F29:I29)</f>
        <v>38</v>
      </c>
      <c r="K29" s="10">
        <v>2</v>
      </c>
    </row>
    <row r="30" spans="1:11" x14ac:dyDescent="0.45">
      <c r="A30" s="7" t="s">
        <v>28</v>
      </c>
      <c r="B30"/>
      <c r="C30"/>
    </row>
    <row r="31" spans="1:11" x14ac:dyDescent="0.45">
      <c r="A31" s="18" t="s">
        <v>327</v>
      </c>
      <c r="B31">
        <v>1</v>
      </c>
      <c r="C31"/>
      <c r="D31">
        <v>1</v>
      </c>
      <c r="H31" s="8">
        <v>1</v>
      </c>
    </row>
    <row r="32" spans="1:11" x14ac:dyDescent="0.45">
      <c r="A32" s="7" t="s">
        <v>252</v>
      </c>
      <c r="B32"/>
      <c r="C32"/>
    </row>
    <row r="33" spans="1:9" x14ac:dyDescent="0.45">
      <c r="A33" s="18" t="s">
        <v>81</v>
      </c>
      <c r="B33">
        <v>1</v>
      </c>
      <c r="C33"/>
      <c r="D33">
        <v>1</v>
      </c>
      <c r="F33" s="8">
        <v>1</v>
      </c>
    </row>
    <row r="34" spans="1:9" x14ac:dyDescent="0.45">
      <c r="A34" s="7" t="s">
        <v>29</v>
      </c>
      <c r="B34"/>
      <c r="C34"/>
    </row>
    <row r="35" spans="1:9" x14ac:dyDescent="0.45">
      <c r="A35" s="18" t="s">
        <v>493</v>
      </c>
      <c r="B35">
        <v>1</v>
      </c>
      <c r="C35"/>
      <c r="D35">
        <v>1</v>
      </c>
      <c r="F35" s="8">
        <v>1</v>
      </c>
    </row>
    <row r="36" spans="1:9" x14ac:dyDescent="0.45">
      <c r="A36" s="7" t="s">
        <v>254</v>
      </c>
      <c r="B36"/>
      <c r="C36"/>
    </row>
    <row r="37" spans="1:9" x14ac:dyDescent="0.45">
      <c r="A37" s="18" t="s">
        <v>327</v>
      </c>
      <c r="B37"/>
      <c r="C37">
        <v>1</v>
      </c>
      <c r="D37">
        <v>1</v>
      </c>
      <c r="I37" s="9">
        <v>1</v>
      </c>
    </row>
    <row r="38" spans="1:9" x14ac:dyDescent="0.45">
      <c r="A38" s="18" t="s">
        <v>81</v>
      </c>
      <c r="B38"/>
      <c r="C38">
        <v>1</v>
      </c>
      <c r="D38">
        <v>1</v>
      </c>
      <c r="G38" s="9">
        <v>1</v>
      </c>
    </row>
    <row r="39" spans="1:9" x14ac:dyDescent="0.45">
      <c r="A39" s="18" t="s">
        <v>297</v>
      </c>
      <c r="B39"/>
      <c r="C39">
        <v>1</v>
      </c>
      <c r="D39">
        <v>1</v>
      </c>
      <c r="I39" s="9">
        <v>1</v>
      </c>
    </row>
    <row r="40" spans="1:9" x14ac:dyDescent="0.45">
      <c r="A40" s="18" t="s">
        <v>493</v>
      </c>
      <c r="B40"/>
      <c r="C40">
        <v>2</v>
      </c>
      <c r="D40">
        <v>2</v>
      </c>
      <c r="G40" s="9">
        <v>2</v>
      </c>
    </row>
    <row r="41" spans="1:9" x14ac:dyDescent="0.45">
      <c r="A41" s="18" t="s">
        <v>315</v>
      </c>
      <c r="B41"/>
      <c r="C41">
        <v>1</v>
      </c>
      <c r="D41">
        <v>1</v>
      </c>
      <c r="G41" s="9">
        <v>1</v>
      </c>
    </row>
    <row r="42" spans="1:9" x14ac:dyDescent="0.45">
      <c r="A42" s="7" t="s">
        <v>261</v>
      </c>
      <c r="B42"/>
      <c r="C42"/>
    </row>
    <row r="43" spans="1:9" x14ac:dyDescent="0.45">
      <c r="A43" s="18" t="s">
        <v>81</v>
      </c>
      <c r="B43"/>
      <c r="C43">
        <v>1</v>
      </c>
      <c r="D43">
        <v>1</v>
      </c>
      <c r="G43" s="9">
        <v>1</v>
      </c>
    </row>
    <row r="44" spans="1:9" x14ac:dyDescent="0.45">
      <c r="A44" s="18" t="s">
        <v>297</v>
      </c>
      <c r="B44"/>
      <c r="C44">
        <v>1</v>
      </c>
      <c r="D44">
        <v>1</v>
      </c>
      <c r="I44" s="9">
        <v>1</v>
      </c>
    </row>
    <row r="45" spans="1:9" x14ac:dyDescent="0.45">
      <c r="A45" s="18" t="s">
        <v>493</v>
      </c>
      <c r="B45"/>
      <c r="C45">
        <v>1</v>
      </c>
      <c r="D45">
        <v>1</v>
      </c>
      <c r="G45" s="9">
        <v>1</v>
      </c>
    </row>
    <row r="46" spans="1:9" x14ac:dyDescent="0.45">
      <c r="A46" s="18" t="s">
        <v>315</v>
      </c>
      <c r="B46"/>
      <c r="C46">
        <v>2</v>
      </c>
      <c r="D46">
        <v>2</v>
      </c>
      <c r="G46" s="9">
        <v>2</v>
      </c>
    </row>
    <row r="47" spans="1:9" x14ac:dyDescent="0.45">
      <c r="A47" s="7" t="s">
        <v>269</v>
      </c>
      <c r="B47"/>
      <c r="C47"/>
    </row>
    <row r="48" spans="1:9" x14ac:dyDescent="0.45">
      <c r="A48" s="18" t="s">
        <v>342</v>
      </c>
      <c r="B48"/>
      <c r="C48">
        <v>1</v>
      </c>
      <c r="D48">
        <v>1</v>
      </c>
      <c r="I48" s="9">
        <v>1</v>
      </c>
    </row>
    <row r="49" spans="1:11" x14ac:dyDescent="0.45">
      <c r="A49" s="18" t="s">
        <v>297</v>
      </c>
      <c r="B49"/>
      <c r="C49">
        <v>4</v>
      </c>
      <c r="D49">
        <v>4</v>
      </c>
      <c r="I49" s="9">
        <v>4</v>
      </c>
    </row>
    <row r="50" spans="1:11" x14ac:dyDescent="0.45">
      <c r="A50" s="18" t="s">
        <v>80</v>
      </c>
      <c r="B50"/>
      <c r="C50">
        <v>1</v>
      </c>
      <c r="D50">
        <v>1</v>
      </c>
      <c r="G50" s="9">
        <v>1</v>
      </c>
    </row>
    <row r="51" spans="1:11" x14ac:dyDescent="0.45">
      <c r="A51" s="18" t="s">
        <v>82</v>
      </c>
      <c r="B51"/>
      <c r="C51">
        <v>1</v>
      </c>
      <c r="D51">
        <v>1</v>
      </c>
      <c r="I51" s="9">
        <v>1</v>
      </c>
    </row>
    <row r="52" spans="1:11" x14ac:dyDescent="0.45">
      <c r="A52" s="7" t="s">
        <v>35</v>
      </c>
      <c r="B52"/>
      <c r="C52"/>
    </row>
    <row r="53" spans="1:11" x14ac:dyDescent="0.45">
      <c r="A53" s="18" t="s">
        <v>297</v>
      </c>
      <c r="B53">
        <v>1</v>
      </c>
      <c r="C53"/>
      <c r="D53">
        <v>1</v>
      </c>
      <c r="H53" s="8">
        <v>1</v>
      </c>
    </row>
    <row r="54" spans="1:11" x14ac:dyDescent="0.45">
      <c r="A54" s="7" t="s">
        <v>44</v>
      </c>
      <c r="B54"/>
      <c r="C54"/>
      <c r="K54">
        <v>1</v>
      </c>
    </row>
    <row r="55" spans="1:11" x14ac:dyDescent="0.45">
      <c r="A55" s="18" t="s">
        <v>85</v>
      </c>
      <c r="B55">
        <v>1</v>
      </c>
      <c r="C55"/>
      <c r="D55">
        <v>1</v>
      </c>
    </row>
    <row r="56" spans="1:11" x14ac:dyDescent="0.45">
      <c r="A56" s="7" t="s">
        <v>406</v>
      </c>
      <c r="B56"/>
      <c r="C56"/>
    </row>
    <row r="57" spans="1:11" x14ac:dyDescent="0.45">
      <c r="A57" s="18" t="s">
        <v>297</v>
      </c>
      <c r="B57">
        <v>1</v>
      </c>
      <c r="C57"/>
      <c r="D57">
        <v>1</v>
      </c>
      <c r="H57" s="8">
        <v>1</v>
      </c>
    </row>
    <row r="58" spans="1:11" x14ac:dyDescent="0.45">
      <c r="A58" s="7" t="s">
        <v>30</v>
      </c>
      <c r="B58"/>
      <c r="C58"/>
    </row>
    <row r="59" spans="1:11" x14ac:dyDescent="0.45">
      <c r="A59" s="18" t="s">
        <v>82</v>
      </c>
      <c r="B59">
        <v>1</v>
      </c>
      <c r="C59"/>
      <c r="D59">
        <v>1</v>
      </c>
      <c r="H59" s="8">
        <v>1</v>
      </c>
    </row>
    <row r="60" spans="1:11" x14ac:dyDescent="0.45">
      <c r="A60" s="7" t="s">
        <v>31</v>
      </c>
      <c r="B60"/>
      <c r="C60"/>
    </row>
    <row r="61" spans="1:11" x14ac:dyDescent="0.45">
      <c r="A61" s="18" t="s">
        <v>82</v>
      </c>
      <c r="B61">
        <v>1</v>
      </c>
      <c r="C61"/>
      <c r="D61">
        <v>1</v>
      </c>
      <c r="H61" s="8">
        <v>1</v>
      </c>
    </row>
    <row r="62" spans="1:11" x14ac:dyDescent="0.45">
      <c r="A62" s="7" t="s">
        <v>32</v>
      </c>
      <c r="B62"/>
      <c r="C62"/>
    </row>
    <row r="63" spans="1:11" x14ac:dyDescent="0.45">
      <c r="A63" s="18" t="s">
        <v>493</v>
      </c>
      <c r="B63">
        <v>1</v>
      </c>
      <c r="C63"/>
      <c r="D63">
        <v>1</v>
      </c>
      <c r="F63" s="8">
        <v>1</v>
      </c>
    </row>
    <row r="64" spans="1:11" x14ac:dyDescent="0.45">
      <c r="A64" s="7" t="s">
        <v>33</v>
      </c>
      <c r="B64"/>
      <c r="C64"/>
    </row>
    <row r="65" spans="1:11" x14ac:dyDescent="0.45">
      <c r="A65" s="18" t="s">
        <v>81</v>
      </c>
      <c r="B65">
        <v>1</v>
      </c>
      <c r="C65"/>
      <c r="D65">
        <v>1</v>
      </c>
      <c r="F65" s="8">
        <v>1</v>
      </c>
    </row>
    <row r="66" spans="1:11" x14ac:dyDescent="0.45">
      <c r="A66" s="7" t="s">
        <v>34</v>
      </c>
      <c r="B66"/>
      <c r="C66"/>
    </row>
    <row r="67" spans="1:11" x14ac:dyDescent="0.45">
      <c r="A67" s="18" t="s">
        <v>297</v>
      </c>
      <c r="B67"/>
      <c r="C67">
        <v>1</v>
      </c>
      <c r="D67">
        <v>1</v>
      </c>
      <c r="I67" s="9">
        <v>1</v>
      </c>
    </row>
    <row r="68" spans="1:11" x14ac:dyDescent="0.45">
      <c r="A68" s="18" t="s">
        <v>493</v>
      </c>
      <c r="B68"/>
      <c r="C68">
        <v>1</v>
      </c>
      <c r="D68">
        <v>1</v>
      </c>
      <c r="G68" s="9">
        <v>1</v>
      </c>
    </row>
    <row r="69" spans="1:11" x14ac:dyDescent="0.45">
      <c r="A69" s="18" t="s">
        <v>82</v>
      </c>
      <c r="B69"/>
      <c r="C69">
        <v>1</v>
      </c>
      <c r="D69">
        <v>1</v>
      </c>
      <c r="I69" s="9">
        <v>1</v>
      </c>
    </row>
    <row r="70" spans="1:11" x14ac:dyDescent="0.45">
      <c r="A70" s="18" t="s">
        <v>315</v>
      </c>
      <c r="B70"/>
      <c r="C70">
        <v>2</v>
      </c>
      <c r="D70">
        <v>2</v>
      </c>
      <c r="G70" s="9">
        <v>2</v>
      </c>
    </row>
    <row r="71" spans="1:11" x14ac:dyDescent="0.45">
      <c r="A71" s="7" t="s">
        <v>162</v>
      </c>
      <c r="B71"/>
      <c r="C71"/>
    </row>
    <row r="72" spans="1:11" x14ac:dyDescent="0.45">
      <c r="A72" s="18" t="s">
        <v>327</v>
      </c>
      <c r="B72"/>
      <c r="C72">
        <v>1</v>
      </c>
      <c r="D72">
        <v>1</v>
      </c>
      <c r="I72" s="9">
        <v>1</v>
      </c>
      <c r="K72">
        <v>1</v>
      </c>
    </row>
    <row r="73" spans="1:11" x14ac:dyDescent="0.45">
      <c r="A73" s="18" t="s">
        <v>85</v>
      </c>
      <c r="B73"/>
      <c r="C73">
        <v>1</v>
      </c>
      <c r="D73">
        <v>1</v>
      </c>
    </row>
    <row r="74" spans="1:11" x14ac:dyDescent="0.45">
      <c r="A74" s="18" t="s">
        <v>297</v>
      </c>
      <c r="B74"/>
      <c r="C74">
        <v>1</v>
      </c>
      <c r="D74">
        <v>1</v>
      </c>
      <c r="I74" s="9">
        <v>1</v>
      </c>
    </row>
    <row r="75" spans="1:11" x14ac:dyDescent="0.45">
      <c r="A75" s="18" t="s">
        <v>493</v>
      </c>
      <c r="B75"/>
      <c r="C75">
        <v>1</v>
      </c>
      <c r="D75">
        <v>1</v>
      </c>
      <c r="G75" s="9">
        <v>1</v>
      </c>
    </row>
    <row r="76" spans="1:11" x14ac:dyDescent="0.45">
      <c r="A76" s="18" t="s">
        <v>82</v>
      </c>
      <c r="B76"/>
      <c r="C76">
        <v>2</v>
      </c>
      <c r="D76">
        <v>2</v>
      </c>
      <c r="I76" s="9">
        <v>2</v>
      </c>
    </row>
    <row r="77" spans="1:11" x14ac:dyDescent="0.45">
      <c r="A77" s="18" t="s">
        <v>315</v>
      </c>
      <c r="B77"/>
      <c r="C77">
        <v>1</v>
      </c>
      <c r="D77">
        <v>1</v>
      </c>
      <c r="G77" s="9">
        <v>1</v>
      </c>
    </row>
    <row r="78" spans="1:11" x14ac:dyDescent="0.45">
      <c r="A78" s="6" t="s">
        <v>157</v>
      </c>
      <c r="B78"/>
      <c r="C78"/>
      <c r="F78" s="10">
        <f>SUM(F79:F106)</f>
        <v>3</v>
      </c>
      <c r="G78" s="10">
        <f>SUM(G79:G106)</f>
        <v>10</v>
      </c>
      <c r="H78" s="10">
        <f>SUM(H79:H106)</f>
        <v>4</v>
      </c>
      <c r="I78" s="10">
        <f>SUM(I79:I106)</f>
        <v>7</v>
      </c>
      <c r="J78" s="10">
        <f>SUM(F78:I78)</f>
        <v>24</v>
      </c>
    </row>
    <row r="79" spans="1:11" x14ac:dyDescent="0.45">
      <c r="A79" s="7" t="s">
        <v>281</v>
      </c>
      <c r="B79"/>
      <c r="C79"/>
    </row>
    <row r="80" spans="1:11" x14ac:dyDescent="0.45">
      <c r="A80" s="18" t="s">
        <v>327</v>
      </c>
      <c r="B80"/>
      <c r="C80">
        <v>1</v>
      </c>
      <c r="D80">
        <v>1</v>
      </c>
      <c r="I80" s="9">
        <v>1</v>
      </c>
    </row>
    <row r="81" spans="1:9" x14ac:dyDescent="0.45">
      <c r="A81" s="18" t="s">
        <v>81</v>
      </c>
      <c r="B81"/>
      <c r="C81">
        <v>2</v>
      </c>
      <c r="D81">
        <v>2</v>
      </c>
      <c r="G81" s="9">
        <v>2</v>
      </c>
    </row>
    <row r="82" spans="1:9" x14ac:dyDescent="0.45">
      <c r="A82" s="18" t="s">
        <v>82</v>
      </c>
      <c r="B82"/>
      <c r="C82">
        <v>1</v>
      </c>
      <c r="D82">
        <v>1</v>
      </c>
      <c r="I82" s="9">
        <v>1</v>
      </c>
    </row>
    <row r="83" spans="1:9" x14ac:dyDescent="0.45">
      <c r="A83" s="7" t="s">
        <v>407</v>
      </c>
      <c r="B83"/>
      <c r="C83"/>
    </row>
    <row r="84" spans="1:9" x14ac:dyDescent="0.45">
      <c r="A84" s="18" t="s">
        <v>327</v>
      </c>
      <c r="B84">
        <v>1</v>
      </c>
      <c r="C84"/>
      <c r="D84">
        <v>1</v>
      </c>
      <c r="H84" s="8">
        <v>1</v>
      </c>
    </row>
    <row r="85" spans="1:9" x14ac:dyDescent="0.45">
      <c r="A85" s="7" t="s">
        <v>280</v>
      </c>
      <c r="B85"/>
      <c r="C85"/>
    </row>
    <row r="86" spans="1:9" x14ac:dyDescent="0.45">
      <c r="A86" s="18" t="s">
        <v>327</v>
      </c>
      <c r="B86"/>
      <c r="C86">
        <v>1</v>
      </c>
      <c r="D86">
        <v>1</v>
      </c>
      <c r="I86" s="9">
        <v>1</v>
      </c>
    </row>
    <row r="87" spans="1:9" x14ac:dyDescent="0.45">
      <c r="A87" s="18" t="s">
        <v>493</v>
      </c>
      <c r="B87"/>
      <c r="C87">
        <v>1</v>
      </c>
      <c r="D87">
        <v>1</v>
      </c>
      <c r="G87" s="9">
        <v>1</v>
      </c>
    </row>
    <row r="88" spans="1:9" x14ac:dyDescent="0.45">
      <c r="A88" s="7" t="s">
        <v>282</v>
      </c>
      <c r="B88"/>
      <c r="C88"/>
    </row>
    <row r="89" spans="1:9" x14ac:dyDescent="0.45">
      <c r="A89" s="18" t="s">
        <v>327</v>
      </c>
      <c r="B89"/>
      <c r="C89">
        <v>2</v>
      </c>
      <c r="D89">
        <v>2</v>
      </c>
      <c r="I89" s="9">
        <v>2</v>
      </c>
    </row>
    <row r="90" spans="1:9" x14ac:dyDescent="0.45">
      <c r="A90" s="18" t="s">
        <v>82</v>
      </c>
      <c r="B90"/>
      <c r="C90">
        <v>1</v>
      </c>
      <c r="D90">
        <v>1</v>
      </c>
      <c r="I90" s="9">
        <v>1</v>
      </c>
    </row>
    <row r="91" spans="1:9" x14ac:dyDescent="0.45">
      <c r="A91" s="7" t="s">
        <v>160</v>
      </c>
      <c r="B91"/>
      <c r="C91"/>
    </row>
    <row r="92" spans="1:9" x14ac:dyDescent="0.45">
      <c r="A92" s="18" t="s">
        <v>82</v>
      </c>
      <c r="B92">
        <v>1</v>
      </c>
      <c r="C92"/>
      <c r="D92">
        <v>1</v>
      </c>
      <c r="H92" s="8">
        <v>1</v>
      </c>
    </row>
    <row r="93" spans="1:9" x14ac:dyDescent="0.45">
      <c r="A93" s="7" t="s">
        <v>161</v>
      </c>
      <c r="B93"/>
      <c r="C93"/>
    </row>
    <row r="94" spans="1:9" x14ac:dyDescent="0.45">
      <c r="A94" s="18" t="s">
        <v>297</v>
      </c>
      <c r="B94">
        <v>1</v>
      </c>
      <c r="C94"/>
      <c r="D94">
        <v>1</v>
      </c>
      <c r="H94" s="8">
        <v>1</v>
      </c>
    </row>
    <row r="95" spans="1:9" x14ac:dyDescent="0.45">
      <c r="A95" s="7" t="s">
        <v>163</v>
      </c>
      <c r="B95"/>
      <c r="C95"/>
    </row>
    <row r="96" spans="1:9" x14ac:dyDescent="0.45">
      <c r="A96" s="18" t="s">
        <v>315</v>
      </c>
      <c r="B96">
        <v>1</v>
      </c>
      <c r="C96"/>
      <c r="D96">
        <v>1</v>
      </c>
      <c r="F96" s="8">
        <v>1</v>
      </c>
    </row>
    <row r="97" spans="1:11" x14ac:dyDescent="0.45">
      <c r="A97" s="7" t="s">
        <v>164</v>
      </c>
      <c r="B97"/>
      <c r="C97"/>
    </row>
    <row r="98" spans="1:11" x14ac:dyDescent="0.45">
      <c r="A98" s="18" t="s">
        <v>315</v>
      </c>
      <c r="B98">
        <v>1</v>
      </c>
      <c r="C98"/>
      <c r="D98">
        <v>1</v>
      </c>
      <c r="F98" s="8">
        <v>1</v>
      </c>
    </row>
    <row r="99" spans="1:11" x14ac:dyDescent="0.45">
      <c r="A99" s="7" t="s">
        <v>401</v>
      </c>
      <c r="B99"/>
      <c r="C99"/>
    </row>
    <row r="100" spans="1:11" x14ac:dyDescent="0.45">
      <c r="A100" s="18" t="s">
        <v>315</v>
      </c>
      <c r="B100">
        <v>1</v>
      </c>
      <c r="C100"/>
      <c r="D100">
        <v>1</v>
      </c>
      <c r="F100" s="8">
        <v>1</v>
      </c>
    </row>
    <row r="101" spans="1:11" x14ac:dyDescent="0.45">
      <c r="A101" s="7" t="s">
        <v>165</v>
      </c>
      <c r="B101"/>
      <c r="C101"/>
    </row>
    <row r="102" spans="1:11" x14ac:dyDescent="0.45">
      <c r="A102" s="18" t="s">
        <v>327</v>
      </c>
      <c r="B102">
        <v>1</v>
      </c>
      <c r="C102"/>
      <c r="D102">
        <v>1</v>
      </c>
      <c r="H102" s="8">
        <v>1</v>
      </c>
    </row>
    <row r="103" spans="1:11" x14ac:dyDescent="0.45">
      <c r="A103" s="7" t="s">
        <v>286</v>
      </c>
      <c r="B103"/>
      <c r="C103"/>
    </row>
    <row r="104" spans="1:11" x14ac:dyDescent="0.45">
      <c r="A104" s="18" t="s">
        <v>327</v>
      </c>
      <c r="B104"/>
      <c r="C104">
        <v>1</v>
      </c>
      <c r="D104">
        <v>1</v>
      </c>
      <c r="I104" s="9">
        <v>1</v>
      </c>
    </row>
    <row r="105" spans="1:11" x14ac:dyDescent="0.45">
      <c r="A105" s="18" t="s">
        <v>81</v>
      </c>
      <c r="B105"/>
      <c r="C105">
        <v>4</v>
      </c>
      <c r="D105">
        <v>4</v>
      </c>
      <c r="G105" s="9">
        <v>4</v>
      </c>
    </row>
    <row r="106" spans="1:11" x14ac:dyDescent="0.45">
      <c r="A106" s="18" t="s">
        <v>315</v>
      </c>
      <c r="B106"/>
      <c r="C106">
        <v>3</v>
      </c>
      <c r="D106">
        <v>3</v>
      </c>
      <c r="G106" s="9">
        <v>3</v>
      </c>
      <c r="K106">
        <v>2</v>
      </c>
    </row>
    <row r="107" spans="1:11" x14ac:dyDescent="0.45">
      <c r="A107" s="5" t="s">
        <v>288</v>
      </c>
      <c r="B107">
        <v>23</v>
      </c>
      <c r="C107">
        <v>52</v>
      </c>
      <c r="D107">
        <v>75</v>
      </c>
      <c r="F107" s="10">
        <f>SUM(F5, F24, F28)</f>
        <v>8</v>
      </c>
      <c r="G107" s="10">
        <f>SUM(G5, G24, G28)</f>
        <v>28</v>
      </c>
      <c r="H107" s="10">
        <f>SUM(H5, H24, H28)</f>
        <v>14</v>
      </c>
      <c r="I107" s="10">
        <f>SUM(I5, I24, I28)</f>
        <v>23</v>
      </c>
      <c r="J107" s="10">
        <f>SUM(F107:I107)</f>
        <v>73</v>
      </c>
      <c r="K107" t="s">
        <v>599</v>
      </c>
    </row>
    <row r="108" spans="1:11" x14ac:dyDescent="0.45">
      <c r="B108"/>
      <c r="C108"/>
      <c r="K108" t="s">
        <v>600</v>
      </c>
    </row>
    <row r="109" spans="1:11" x14ac:dyDescent="0.45">
      <c r="B109"/>
      <c r="C109"/>
    </row>
    <row r="110" spans="1:11" x14ac:dyDescent="0.45">
      <c r="B110"/>
      <c r="C110"/>
    </row>
    <row r="111" spans="1:11" x14ac:dyDescent="0.45">
      <c r="B111"/>
      <c r="C111"/>
    </row>
    <row r="112" spans="1:11" x14ac:dyDescent="0.45">
      <c r="B112"/>
      <c r="C112"/>
    </row>
    <row r="113" spans="2:3" x14ac:dyDescent="0.45">
      <c r="B113"/>
      <c r="C113"/>
    </row>
    <row r="114" spans="2:3" x14ac:dyDescent="0.45">
      <c r="B114"/>
      <c r="C114"/>
    </row>
    <row r="115" spans="2:3" x14ac:dyDescent="0.45">
      <c r="B115"/>
      <c r="C115"/>
    </row>
    <row r="116" spans="2:3" x14ac:dyDescent="0.45">
      <c r="B116"/>
      <c r="C116"/>
    </row>
    <row r="117" spans="2:3" x14ac:dyDescent="0.45">
      <c r="B117"/>
      <c r="C117"/>
    </row>
    <row r="118" spans="2:3" x14ac:dyDescent="0.45">
      <c r="B118"/>
      <c r="C118"/>
    </row>
    <row r="119" spans="2:3" x14ac:dyDescent="0.45">
      <c r="B119"/>
      <c r="C119"/>
    </row>
    <row r="120" spans="2:3" x14ac:dyDescent="0.45">
      <c r="B120"/>
      <c r="C120"/>
    </row>
    <row r="121" spans="2:3" x14ac:dyDescent="0.45">
      <c r="B121"/>
      <c r="C121"/>
    </row>
    <row r="122" spans="2:3" x14ac:dyDescent="0.45">
      <c r="B122"/>
      <c r="C122"/>
    </row>
    <row r="123" spans="2:3" x14ac:dyDescent="0.45">
      <c r="B123"/>
      <c r="C123"/>
    </row>
    <row r="124" spans="2:3" x14ac:dyDescent="0.45">
      <c r="B124"/>
      <c r="C124"/>
    </row>
    <row r="125" spans="2:3" x14ac:dyDescent="0.45">
      <c r="B125"/>
      <c r="C125"/>
    </row>
    <row r="126" spans="2:3" x14ac:dyDescent="0.45">
      <c r="B126"/>
      <c r="C126"/>
    </row>
    <row r="127" spans="2:3" x14ac:dyDescent="0.45">
      <c r="B127"/>
      <c r="C127"/>
    </row>
    <row r="128" spans="2:3" x14ac:dyDescent="0.45">
      <c r="B128"/>
      <c r="C128"/>
    </row>
    <row r="129" spans="2:3" x14ac:dyDescent="0.45">
      <c r="B129"/>
      <c r="C129"/>
    </row>
    <row r="130" spans="2:3" x14ac:dyDescent="0.45">
      <c r="B130"/>
      <c r="C130"/>
    </row>
    <row r="131" spans="2:3" x14ac:dyDescent="0.45">
      <c r="B131"/>
      <c r="C131"/>
    </row>
    <row r="132" spans="2:3" x14ac:dyDescent="0.45">
      <c r="B132"/>
      <c r="C132"/>
    </row>
    <row r="133" spans="2:3" x14ac:dyDescent="0.45">
      <c r="B133"/>
      <c r="C133"/>
    </row>
    <row r="134" spans="2:3" x14ac:dyDescent="0.45">
      <c r="B134"/>
      <c r="C134"/>
    </row>
    <row r="135" spans="2:3" x14ac:dyDescent="0.45">
      <c r="B135"/>
      <c r="C135"/>
    </row>
    <row r="136" spans="2:3" x14ac:dyDescent="0.45">
      <c r="B136"/>
      <c r="C136"/>
    </row>
    <row r="137" spans="2:3" x14ac:dyDescent="0.45">
      <c r="B137"/>
      <c r="C137"/>
    </row>
    <row r="138" spans="2:3" x14ac:dyDescent="0.45">
      <c r="B138"/>
      <c r="C138"/>
    </row>
    <row r="139" spans="2:3" x14ac:dyDescent="0.45">
      <c r="B139"/>
      <c r="C139"/>
    </row>
    <row r="140" spans="2:3" x14ac:dyDescent="0.45">
      <c r="B140"/>
      <c r="C140"/>
    </row>
    <row r="141" spans="2:3" x14ac:dyDescent="0.45">
      <c r="B141"/>
      <c r="C141"/>
    </row>
    <row r="142" spans="2:3" x14ac:dyDescent="0.45">
      <c r="B142"/>
      <c r="C142"/>
    </row>
    <row r="143" spans="2:3" x14ac:dyDescent="0.45">
      <c r="B143"/>
      <c r="C143"/>
    </row>
    <row r="144" spans="2:3" x14ac:dyDescent="0.45">
      <c r="B144"/>
      <c r="C144"/>
    </row>
    <row r="145" spans="2:3" x14ac:dyDescent="0.45">
      <c r="B145"/>
      <c r="C145"/>
    </row>
    <row r="146" spans="2:3" x14ac:dyDescent="0.45">
      <c r="B146"/>
      <c r="C146"/>
    </row>
    <row r="147" spans="2:3" x14ac:dyDescent="0.45">
      <c r="B147"/>
      <c r="C147"/>
    </row>
    <row r="148" spans="2:3" x14ac:dyDescent="0.45">
      <c r="B148"/>
      <c r="C148"/>
    </row>
    <row r="149" spans="2:3" x14ac:dyDescent="0.45">
      <c r="B149"/>
      <c r="C149"/>
    </row>
    <row r="150" spans="2:3" x14ac:dyDescent="0.45">
      <c r="B150"/>
      <c r="C150"/>
    </row>
    <row r="151" spans="2:3" x14ac:dyDescent="0.45">
      <c r="B151"/>
      <c r="C151"/>
    </row>
    <row r="152" spans="2:3" x14ac:dyDescent="0.45">
      <c r="B152"/>
      <c r="C152"/>
    </row>
    <row r="153" spans="2:3" x14ac:dyDescent="0.45">
      <c r="B153"/>
      <c r="C153"/>
    </row>
    <row r="154" spans="2:3" x14ac:dyDescent="0.45">
      <c r="B154"/>
      <c r="C154"/>
    </row>
    <row r="155" spans="2:3" x14ac:dyDescent="0.45">
      <c r="B155"/>
      <c r="C155"/>
    </row>
    <row r="156" spans="2:3" x14ac:dyDescent="0.45">
      <c r="B156"/>
      <c r="C156"/>
    </row>
    <row r="157" spans="2:3" x14ac:dyDescent="0.45">
      <c r="B157"/>
      <c r="C157"/>
    </row>
    <row r="158" spans="2:3" x14ac:dyDescent="0.45">
      <c r="B158"/>
      <c r="C158"/>
    </row>
    <row r="159" spans="2:3" x14ac:dyDescent="0.45">
      <c r="B159"/>
      <c r="C159"/>
    </row>
    <row r="160" spans="2:3" x14ac:dyDescent="0.45">
      <c r="B160"/>
      <c r="C160"/>
    </row>
    <row r="161" spans="2:3" x14ac:dyDescent="0.45">
      <c r="B161"/>
      <c r="C161"/>
    </row>
    <row r="162" spans="2:3" x14ac:dyDescent="0.45">
      <c r="B162"/>
      <c r="C162"/>
    </row>
    <row r="163" spans="2:3" x14ac:dyDescent="0.45">
      <c r="B163"/>
      <c r="C163"/>
    </row>
    <row r="164" spans="2:3" x14ac:dyDescent="0.45">
      <c r="B164"/>
      <c r="C164"/>
    </row>
    <row r="165" spans="2:3" x14ac:dyDescent="0.45">
      <c r="B165"/>
      <c r="C165"/>
    </row>
    <row r="166" spans="2:3" x14ac:dyDescent="0.45">
      <c r="B166"/>
      <c r="C166"/>
    </row>
    <row r="167" spans="2:3" x14ac:dyDescent="0.45">
      <c r="B167"/>
      <c r="C167"/>
    </row>
    <row r="168" spans="2:3" x14ac:dyDescent="0.45">
      <c r="B168"/>
      <c r="C168"/>
    </row>
    <row r="169" spans="2:3" x14ac:dyDescent="0.45">
      <c r="B169"/>
      <c r="C169"/>
    </row>
    <row r="170" spans="2:3" x14ac:dyDescent="0.45">
      <c r="B170"/>
      <c r="C170"/>
    </row>
    <row r="171" spans="2:3" x14ac:dyDescent="0.45">
      <c r="B171"/>
      <c r="C171"/>
    </row>
    <row r="172" spans="2:3" x14ac:dyDescent="0.45">
      <c r="B172"/>
      <c r="C172"/>
    </row>
    <row r="173" spans="2:3" x14ac:dyDescent="0.45">
      <c r="B173"/>
      <c r="C173"/>
    </row>
    <row r="174" spans="2:3" x14ac:dyDescent="0.45">
      <c r="B174"/>
      <c r="C174"/>
    </row>
    <row r="175" spans="2:3" x14ac:dyDescent="0.45">
      <c r="B175"/>
      <c r="C175"/>
    </row>
    <row r="176" spans="2:3" x14ac:dyDescent="0.45">
      <c r="B176"/>
      <c r="C176"/>
    </row>
    <row r="177" spans="2:3" x14ac:dyDescent="0.45">
      <c r="B177"/>
      <c r="C177"/>
    </row>
    <row r="178" spans="2:3" x14ac:dyDescent="0.45">
      <c r="B178"/>
      <c r="C178"/>
    </row>
    <row r="179" spans="2:3" x14ac:dyDescent="0.45">
      <c r="B179"/>
      <c r="C179"/>
    </row>
    <row r="180" spans="2:3" x14ac:dyDescent="0.45">
      <c r="B180"/>
      <c r="C180"/>
    </row>
    <row r="181" spans="2:3" x14ac:dyDescent="0.45">
      <c r="B181"/>
      <c r="C18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6E15-B2E3-4CAF-9650-130BC9644BB1}">
  <dimension ref="A3:H46"/>
  <sheetViews>
    <sheetView topLeftCell="A7" zoomScale="60" zoomScaleNormal="60" workbookViewId="0">
      <selection activeCell="C34" sqref="C34"/>
    </sheetView>
  </sheetViews>
  <sheetFormatPr defaultRowHeight="14.25" x14ac:dyDescent="0.45"/>
  <cols>
    <col min="1" max="1" width="40.46484375" bestFit="1" customWidth="1"/>
    <col min="2" max="2" width="20.9296875" bestFit="1" customWidth="1"/>
    <col min="3" max="3" width="14.59765625" bestFit="1" customWidth="1"/>
    <col min="4" max="4" width="12.53125" bestFit="1" customWidth="1"/>
    <col min="5" max="5" width="17.86328125" bestFit="1" customWidth="1"/>
    <col min="6" max="6" width="13.19921875" bestFit="1" customWidth="1"/>
    <col min="7" max="7" width="21.265625" bestFit="1" customWidth="1"/>
    <col min="8" max="8" width="23.265625" bestFit="1" customWidth="1"/>
    <col min="9" max="9" width="3.59765625" bestFit="1" customWidth="1"/>
    <col min="10" max="10" width="12.6640625" bestFit="1" customWidth="1"/>
    <col min="11" max="11" width="3.59765625" bestFit="1" customWidth="1"/>
    <col min="12" max="12" width="19.59765625" bestFit="1" customWidth="1"/>
    <col min="13" max="13" width="3.73046875" bestFit="1" customWidth="1"/>
    <col min="14" max="14" width="24.33203125" bestFit="1" customWidth="1"/>
    <col min="15" max="15" width="18.265625" bestFit="1" customWidth="1"/>
    <col min="16" max="16" width="16.1328125" bestFit="1" customWidth="1"/>
    <col min="17" max="17" width="21.46484375" bestFit="1" customWidth="1"/>
    <col min="18" max="18" width="17.06640625" bestFit="1" customWidth="1"/>
    <col min="19" max="19" width="23.9296875" bestFit="1" customWidth="1"/>
  </cols>
  <sheetData>
    <row r="3" spans="1:8" x14ac:dyDescent="0.45">
      <c r="A3" s="4" t="s">
        <v>287</v>
      </c>
      <c r="B3" t="s">
        <v>634</v>
      </c>
      <c r="C3" t="s">
        <v>373</v>
      </c>
      <c r="D3" t="s">
        <v>374</v>
      </c>
      <c r="E3" t="s">
        <v>375</v>
      </c>
      <c r="F3" t="s">
        <v>376</v>
      </c>
      <c r="G3" t="s">
        <v>638</v>
      </c>
      <c r="H3" t="s">
        <v>780</v>
      </c>
    </row>
    <row r="4" spans="1:8" x14ac:dyDescent="0.45">
      <c r="A4" s="5" t="s">
        <v>249</v>
      </c>
      <c r="B4">
        <v>6</v>
      </c>
      <c r="C4">
        <v>5</v>
      </c>
      <c r="D4">
        <v>12</v>
      </c>
      <c r="E4">
        <v>2</v>
      </c>
      <c r="F4">
        <v>1</v>
      </c>
      <c r="G4">
        <v>2</v>
      </c>
      <c r="H4">
        <v>4.5714285714285712</v>
      </c>
    </row>
    <row r="5" spans="1:8" x14ac:dyDescent="0.45">
      <c r="A5" s="6" t="s">
        <v>38</v>
      </c>
      <c r="B5">
        <v>4</v>
      </c>
      <c r="C5">
        <v>0</v>
      </c>
      <c r="D5">
        <v>9</v>
      </c>
      <c r="E5">
        <v>2</v>
      </c>
      <c r="F5">
        <v>1</v>
      </c>
      <c r="G5">
        <v>2</v>
      </c>
      <c r="H5">
        <v>4</v>
      </c>
    </row>
    <row r="6" spans="1:8" x14ac:dyDescent="0.45">
      <c r="A6" s="7" t="s">
        <v>47</v>
      </c>
      <c r="B6">
        <v>1</v>
      </c>
      <c r="C6">
        <v>0</v>
      </c>
      <c r="D6">
        <v>1</v>
      </c>
      <c r="E6">
        <v>0</v>
      </c>
      <c r="F6">
        <v>0</v>
      </c>
      <c r="G6">
        <v>1</v>
      </c>
      <c r="H6">
        <v>3</v>
      </c>
    </row>
    <row r="7" spans="1:8" x14ac:dyDescent="0.45">
      <c r="A7" s="7" t="s">
        <v>275</v>
      </c>
      <c r="B7">
        <v>0</v>
      </c>
      <c r="C7">
        <v>0</v>
      </c>
      <c r="D7">
        <v>0</v>
      </c>
      <c r="E7">
        <v>0</v>
      </c>
      <c r="F7">
        <v>0</v>
      </c>
      <c r="G7">
        <v>0</v>
      </c>
      <c r="H7">
        <v>0</v>
      </c>
    </row>
    <row r="8" spans="1:8" x14ac:dyDescent="0.45">
      <c r="A8" s="7" t="s">
        <v>274</v>
      </c>
      <c r="B8">
        <v>1</v>
      </c>
      <c r="C8">
        <v>0</v>
      </c>
      <c r="D8">
        <v>0</v>
      </c>
      <c r="E8">
        <v>0</v>
      </c>
      <c r="F8">
        <v>0</v>
      </c>
      <c r="G8">
        <v>0</v>
      </c>
      <c r="H8">
        <v>1</v>
      </c>
    </row>
    <row r="9" spans="1:8" x14ac:dyDescent="0.45">
      <c r="A9" s="7" t="s">
        <v>273</v>
      </c>
      <c r="B9">
        <v>1</v>
      </c>
      <c r="C9">
        <v>0</v>
      </c>
      <c r="D9">
        <v>4</v>
      </c>
      <c r="E9">
        <v>0</v>
      </c>
      <c r="F9">
        <v>1</v>
      </c>
      <c r="G9">
        <v>0</v>
      </c>
      <c r="H9">
        <v>8</v>
      </c>
    </row>
    <row r="10" spans="1:8" x14ac:dyDescent="0.45">
      <c r="A10" s="7" t="s">
        <v>46</v>
      </c>
      <c r="B10">
        <v>1</v>
      </c>
      <c r="C10">
        <v>0</v>
      </c>
      <c r="D10">
        <v>4</v>
      </c>
      <c r="E10">
        <v>2</v>
      </c>
      <c r="F10">
        <v>0</v>
      </c>
      <c r="G10">
        <v>1</v>
      </c>
      <c r="H10">
        <v>8</v>
      </c>
    </row>
    <row r="11" spans="1:8" x14ac:dyDescent="0.45">
      <c r="A11" s="6" t="s">
        <v>157</v>
      </c>
      <c r="B11">
        <v>2</v>
      </c>
      <c r="C11">
        <v>5</v>
      </c>
      <c r="D11">
        <v>3</v>
      </c>
      <c r="E11">
        <v>0</v>
      </c>
      <c r="F11">
        <v>0</v>
      </c>
      <c r="G11">
        <v>0</v>
      </c>
      <c r="H11">
        <v>6</v>
      </c>
    </row>
    <row r="12" spans="1:8" x14ac:dyDescent="0.45">
      <c r="A12" s="7" t="s">
        <v>158</v>
      </c>
      <c r="B12">
        <v>1</v>
      </c>
      <c r="C12">
        <v>0</v>
      </c>
      <c r="D12">
        <v>0</v>
      </c>
      <c r="E12">
        <v>0</v>
      </c>
      <c r="F12">
        <v>0</v>
      </c>
      <c r="G12">
        <v>0</v>
      </c>
      <c r="H12">
        <v>2</v>
      </c>
    </row>
    <row r="13" spans="1:8" x14ac:dyDescent="0.45">
      <c r="A13" s="7" t="s">
        <v>159</v>
      </c>
      <c r="B13">
        <v>1</v>
      </c>
      <c r="C13">
        <v>5</v>
      </c>
      <c r="D13">
        <v>3</v>
      </c>
      <c r="E13">
        <v>0</v>
      </c>
      <c r="F13">
        <v>0</v>
      </c>
      <c r="G13">
        <v>0</v>
      </c>
      <c r="H13">
        <v>10</v>
      </c>
    </row>
    <row r="14" spans="1:8" x14ac:dyDescent="0.45">
      <c r="A14" s="5" t="s">
        <v>135</v>
      </c>
      <c r="B14">
        <v>1</v>
      </c>
      <c r="C14">
        <v>0</v>
      </c>
      <c r="D14">
        <v>0</v>
      </c>
      <c r="E14">
        <v>0</v>
      </c>
      <c r="F14">
        <v>0</v>
      </c>
      <c r="G14">
        <v>0</v>
      </c>
      <c r="H14">
        <v>1</v>
      </c>
    </row>
    <row r="15" spans="1:8" x14ac:dyDescent="0.45">
      <c r="A15" s="6" t="s">
        <v>157</v>
      </c>
      <c r="B15">
        <v>1</v>
      </c>
      <c r="C15">
        <v>0</v>
      </c>
      <c r="D15">
        <v>0</v>
      </c>
      <c r="E15">
        <v>0</v>
      </c>
      <c r="F15">
        <v>0</v>
      </c>
      <c r="G15">
        <v>0</v>
      </c>
      <c r="H15">
        <v>1</v>
      </c>
    </row>
    <row r="16" spans="1:8" x14ac:dyDescent="0.45">
      <c r="A16" s="7" t="s">
        <v>166</v>
      </c>
      <c r="B16">
        <v>1</v>
      </c>
      <c r="C16">
        <v>0</v>
      </c>
      <c r="D16">
        <v>0</v>
      </c>
      <c r="E16">
        <v>0</v>
      </c>
      <c r="F16">
        <v>0</v>
      </c>
      <c r="G16">
        <v>0</v>
      </c>
      <c r="H16">
        <v>1</v>
      </c>
    </row>
    <row r="17" spans="1:8" x14ac:dyDescent="0.45">
      <c r="A17" s="5" t="s">
        <v>248</v>
      </c>
      <c r="B17">
        <v>46</v>
      </c>
      <c r="C17">
        <v>4</v>
      </c>
      <c r="D17">
        <v>5</v>
      </c>
      <c r="E17">
        <v>9</v>
      </c>
      <c r="F17">
        <v>16</v>
      </c>
      <c r="G17">
        <v>8</v>
      </c>
      <c r="H17">
        <v>3.4615384615384617</v>
      </c>
    </row>
    <row r="18" spans="1:8" x14ac:dyDescent="0.45">
      <c r="A18" s="6" t="s">
        <v>38</v>
      </c>
      <c r="B18">
        <v>25</v>
      </c>
      <c r="C18">
        <v>1</v>
      </c>
      <c r="D18">
        <v>2</v>
      </c>
      <c r="E18">
        <v>6</v>
      </c>
      <c r="F18">
        <v>11</v>
      </c>
      <c r="G18">
        <v>8</v>
      </c>
      <c r="H18">
        <v>3.6666666666666665</v>
      </c>
    </row>
    <row r="19" spans="1:8" x14ac:dyDescent="0.45">
      <c r="A19" s="7" t="s">
        <v>28</v>
      </c>
      <c r="B19">
        <v>0</v>
      </c>
      <c r="C19">
        <v>0</v>
      </c>
      <c r="D19">
        <v>0</v>
      </c>
      <c r="E19">
        <v>0</v>
      </c>
      <c r="F19">
        <v>0</v>
      </c>
      <c r="G19">
        <v>0</v>
      </c>
      <c r="H19">
        <v>0</v>
      </c>
    </row>
    <row r="20" spans="1:8" x14ac:dyDescent="0.45">
      <c r="A20" s="7" t="s">
        <v>252</v>
      </c>
      <c r="B20">
        <v>0</v>
      </c>
      <c r="C20">
        <v>0</v>
      </c>
      <c r="D20">
        <v>0</v>
      </c>
      <c r="E20">
        <v>0</v>
      </c>
      <c r="F20">
        <v>0</v>
      </c>
      <c r="G20">
        <v>0</v>
      </c>
      <c r="H20">
        <v>0</v>
      </c>
    </row>
    <row r="21" spans="1:8" x14ac:dyDescent="0.45">
      <c r="A21" s="7" t="s">
        <v>29</v>
      </c>
      <c r="B21">
        <v>2</v>
      </c>
      <c r="C21">
        <v>0</v>
      </c>
      <c r="D21">
        <v>0</v>
      </c>
      <c r="E21">
        <v>0</v>
      </c>
      <c r="F21">
        <v>1</v>
      </c>
      <c r="G21">
        <v>1</v>
      </c>
      <c r="H21">
        <v>4</v>
      </c>
    </row>
    <row r="22" spans="1:8" x14ac:dyDescent="0.45">
      <c r="A22" s="7" t="s">
        <v>254</v>
      </c>
      <c r="B22">
        <v>2</v>
      </c>
      <c r="C22">
        <v>0</v>
      </c>
      <c r="D22">
        <v>0</v>
      </c>
      <c r="E22">
        <v>0</v>
      </c>
      <c r="F22">
        <v>1</v>
      </c>
      <c r="G22">
        <v>1</v>
      </c>
      <c r="H22">
        <v>4</v>
      </c>
    </row>
    <row r="23" spans="1:8" x14ac:dyDescent="0.45">
      <c r="A23" s="7" t="s">
        <v>261</v>
      </c>
      <c r="B23">
        <v>2</v>
      </c>
      <c r="C23">
        <v>0</v>
      </c>
      <c r="D23">
        <v>0</v>
      </c>
      <c r="E23">
        <v>0</v>
      </c>
      <c r="F23">
        <v>1</v>
      </c>
      <c r="G23">
        <v>1</v>
      </c>
      <c r="H23">
        <v>5</v>
      </c>
    </row>
    <row r="24" spans="1:8" x14ac:dyDescent="0.45">
      <c r="A24" s="7" t="s">
        <v>269</v>
      </c>
      <c r="B24">
        <v>0</v>
      </c>
      <c r="C24">
        <v>0</v>
      </c>
      <c r="D24">
        <v>0</v>
      </c>
      <c r="E24">
        <v>0</v>
      </c>
      <c r="F24">
        <v>0</v>
      </c>
      <c r="G24">
        <v>0</v>
      </c>
      <c r="H24">
        <v>0</v>
      </c>
    </row>
    <row r="25" spans="1:8" x14ac:dyDescent="0.45">
      <c r="A25" s="7" t="s">
        <v>35</v>
      </c>
      <c r="B25">
        <v>2</v>
      </c>
      <c r="C25">
        <v>0</v>
      </c>
      <c r="D25">
        <v>0</v>
      </c>
      <c r="E25">
        <v>0</v>
      </c>
      <c r="F25">
        <v>0</v>
      </c>
      <c r="G25">
        <v>0</v>
      </c>
      <c r="H25">
        <v>2</v>
      </c>
    </row>
    <row r="26" spans="1:8" x14ac:dyDescent="0.45">
      <c r="A26" s="7" t="s">
        <v>44</v>
      </c>
      <c r="B26">
        <v>0</v>
      </c>
      <c r="C26">
        <v>0</v>
      </c>
      <c r="D26">
        <v>1</v>
      </c>
      <c r="E26">
        <v>2</v>
      </c>
      <c r="F26">
        <v>0</v>
      </c>
      <c r="G26">
        <v>0</v>
      </c>
      <c r="H26">
        <v>3</v>
      </c>
    </row>
    <row r="27" spans="1:8" x14ac:dyDescent="0.45">
      <c r="A27" s="7" t="s">
        <v>45</v>
      </c>
      <c r="B27">
        <v>3</v>
      </c>
      <c r="C27">
        <v>0</v>
      </c>
      <c r="D27">
        <v>0</v>
      </c>
      <c r="E27">
        <v>0</v>
      </c>
      <c r="F27">
        <v>0</v>
      </c>
      <c r="G27">
        <v>0</v>
      </c>
      <c r="H27">
        <v>3</v>
      </c>
    </row>
    <row r="28" spans="1:8" x14ac:dyDescent="0.45">
      <c r="A28" s="7" t="s">
        <v>30</v>
      </c>
      <c r="B28">
        <v>3</v>
      </c>
      <c r="C28">
        <v>0</v>
      </c>
      <c r="D28">
        <v>0</v>
      </c>
      <c r="E28">
        <v>3</v>
      </c>
      <c r="F28">
        <v>2</v>
      </c>
      <c r="G28">
        <v>0</v>
      </c>
      <c r="H28">
        <v>8</v>
      </c>
    </row>
    <row r="29" spans="1:8" x14ac:dyDescent="0.45">
      <c r="A29" s="7" t="s">
        <v>31</v>
      </c>
      <c r="B29">
        <v>6</v>
      </c>
      <c r="C29">
        <v>1</v>
      </c>
      <c r="D29">
        <v>0</v>
      </c>
      <c r="E29">
        <v>1</v>
      </c>
      <c r="F29">
        <v>2</v>
      </c>
      <c r="G29">
        <v>0</v>
      </c>
      <c r="H29">
        <v>10</v>
      </c>
    </row>
    <row r="30" spans="1:8" x14ac:dyDescent="0.45">
      <c r="A30" s="7" t="s">
        <v>32</v>
      </c>
      <c r="B30">
        <v>0</v>
      </c>
      <c r="C30">
        <v>0</v>
      </c>
      <c r="D30">
        <v>0</v>
      </c>
      <c r="E30">
        <v>0</v>
      </c>
      <c r="F30">
        <v>0</v>
      </c>
      <c r="G30">
        <v>0</v>
      </c>
      <c r="H30">
        <v>0</v>
      </c>
    </row>
    <row r="31" spans="1:8" x14ac:dyDescent="0.45">
      <c r="A31" s="7" t="s">
        <v>33</v>
      </c>
      <c r="B31">
        <v>1</v>
      </c>
      <c r="C31">
        <v>0</v>
      </c>
      <c r="D31">
        <v>0</v>
      </c>
      <c r="E31">
        <v>0</v>
      </c>
      <c r="F31">
        <v>1</v>
      </c>
      <c r="G31">
        <v>0</v>
      </c>
      <c r="H31">
        <v>2</v>
      </c>
    </row>
    <row r="32" spans="1:8" x14ac:dyDescent="0.45">
      <c r="A32" s="7" t="s">
        <v>34</v>
      </c>
      <c r="B32">
        <v>4</v>
      </c>
      <c r="C32">
        <v>0</v>
      </c>
      <c r="D32">
        <v>0</v>
      </c>
      <c r="E32">
        <v>0</v>
      </c>
      <c r="F32">
        <v>3</v>
      </c>
      <c r="G32">
        <v>2</v>
      </c>
      <c r="H32">
        <v>9</v>
      </c>
    </row>
    <row r="33" spans="1:8" x14ac:dyDescent="0.45">
      <c r="A33" s="7" t="s">
        <v>162</v>
      </c>
      <c r="B33">
        <v>0</v>
      </c>
      <c r="C33">
        <v>0</v>
      </c>
      <c r="D33">
        <v>1</v>
      </c>
      <c r="E33">
        <v>0</v>
      </c>
      <c r="F33">
        <v>0</v>
      </c>
      <c r="G33">
        <v>3</v>
      </c>
      <c r="H33">
        <v>5</v>
      </c>
    </row>
    <row r="34" spans="1:8" x14ac:dyDescent="0.45">
      <c r="A34" s="6" t="s">
        <v>157</v>
      </c>
      <c r="B34">
        <v>21</v>
      </c>
      <c r="C34">
        <v>3</v>
      </c>
      <c r="D34">
        <v>3</v>
      </c>
      <c r="E34">
        <v>3</v>
      </c>
      <c r="F34">
        <v>5</v>
      </c>
      <c r="G34">
        <v>0</v>
      </c>
      <c r="H34">
        <v>3.1818181818181817</v>
      </c>
    </row>
    <row r="35" spans="1:8" x14ac:dyDescent="0.45">
      <c r="A35" s="7" t="s">
        <v>281</v>
      </c>
      <c r="B35">
        <v>1</v>
      </c>
      <c r="C35">
        <v>0</v>
      </c>
      <c r="D35">
        <v>0</v>
      </c>
      <c r="E35">
        <v>1</v>
      </c>
      <c r="F35">
        <v>0</v>
      </c>
      <c r="G35">
        <v>0</v>
      </c>
      <c r="H35">
        <v>2</v>
      </c>
    </row>
    <row r="36" spans="1:8" x14ac:dyDescent="0.45">
      <c r="A36" s="7" t="s">
        <v>217</v>
      </c>
      <c r="B36">
        <v>0</v>
      </c>
      <c r="C36">
        <v>0</v>
      </c>
      <c r="D36">
        <v>1</v>
      </c>
      <c r="E36">
        <v>0</v>
      </c>
      <c r="F36">
        <v>0</v>
      </c>
      <c r="G36">
        <v>0</v>
      </c>
      <c r="H36">
        <v>1</v>
      </c>
    </row>
    <row r="37" spans="1:8" x14ac:dyDescent="0.45">
      <c r="A37" s="7" t="s">
        <v>280</v>
      </c>
      <c r="B37">
        <v>4</v>
      </c>
      <c r="C37">
        <v>0</v>
      </c>
      <c r="D37">
        <v>0</v>
      </c>
      <c r="E37">
        <v>0</v>
      </c>
      <c r="F37">
        <v>1</v>
      </c>
      <c r="G37">
        <v>0</v>
      </c>
      <c r="H37">
        <v>5</v>
      </c>
    </row>
    <row r="38" spans="1:8" x14ac:dyDescent="0.45">
      <c r="A38" s="7" t="s">
        <v>282</v>
      </c>
      <c r="B38">
        <v>0</v>
      </c>
      <c r="C38">
        <v>0</v>
      </c>
      <c r="D38">
        <v>0</v>
      </c>
      <c r="E38">
        <v>0</v>
      </c>
      <c r="F38">
        <v>0</v>
      </c>
      <c r="G38">
        <v>0</v>
      </c>
      <c r="H38">
        <v>0</v>
      </c>
    </row>
    <row r="39" spans="1:8" x14ac:dyDescent="0.45">
      <c r="A39" s="7" t="s">
        <v>160</v>
      </c>
      <c r="B39">
        <v>0</v>
      </c>
      <c r="C39">
        <v>0</v>
      </c>
      <c r="D39">
        <v>0</v>
      </c>
      <c r="E39">
        <v>0</v>
      </c>
      <c r="F39">
        <v>0</v>
      </c>
      <c r="G39">
        <v>0</v>
      </c>
      <c r="H39">
        <v>0</v>
      </c>
    </row>
    <row r="40" spans="1:8" x14ac:dyDescent="0.45">
      <c r="A40" s="7" t="s">
        <v>161</v>
      </c>
      <c r="B40">
        <v>0</v>
      </c>
      <c r="C40">
        <v>0</v>
      </c>
      <c r="D40">
        <v>0</v>
      </c>
      <c r="E40">
        <v>0</v>
      </c>
      <c r="F40">
        <v>0</v>
      </c>
      <c r="G40">
        <v>0</v>
      </c>
      <c r="H40">
        <v>0</v>
      </c>
    </row>
    <row r="41" spans="1:8" x14ac:dyDescent="0.45">
      <c r="A41" s="7" t="s">
        <v>163</v>
      </c>
      <c r="B41">
        <v>2</v>
      </c>
      <c r="C41">
        <v>0</v>
      </c>
      <c r="D41">
        <v>0</v>
      </c>
      <c r="E41">
        <v>0</v>
      </c>
      <c r="F41">
        <v>1</v>
      </c>
      <c r="G41">
        <v>0</v>
      </c>
      <c r="H41">
        <v>3</v>
      </c>
    </row>
    <row r="42" spans="1:8" x14ac:dyDescent="0.45">
      <c r="A42" s="7" t="s">
        <v>164</v>
      </c>
      <c r="B42">
        <v>5</v>
      </c>
      <c r="C42">
        <v>1</v>
      </c>
      <c r="D42">
        <v>0</v>
      </c>
      <c r="E42">
        <v>0</v>
      </c>
      <c r="F42">
        <v>1</v>
      </c>
      <c r="G42">
        <v>0</v>
      </c>
      <c r="H42">
        <v>7</v>
      </c>
    </row>
    <row r="43" spans="1:8" x14ac:dyDescent="0.45">
      <c r="A43" s="7" t="s">
        <v>165</v>
      </c>
      <c r="B43">
        <v>2</v>
      </c>
      <c r="C43">
        <v>0</v>
      </c>
      <c r="D43">
        <v>0</v>
      </c>
      <c r="E43">
        <v>0</v>
      </c>
      <c r="F43">
        <v>0</v>
      </c>
      <c r="G43">
        <v>0</v>
      </c>
      <c r="H43">
        <v>2</v>
      </c>
    </row>
    <row r="44" spans="1:8" x14ac:dyDescent="0.45">
      <c r="A44" s="7" t="s">
        <v>286</v>
      </c>
      <c r="B44">
        <v>3</v>
      </c>
      <c r="C44">
        <v>2</v>
      </c>
      <c r="D44">
        <v>2</v>
      </c>
      <c r="E44">
        <v>0</v>
      </c>
      <c r="F44">
        <v>1</v>
      </c>
      <c r="G44">
        <v>0</v>
      </c>
      <c r="H44">
        <v>8</v>
      </c>
    </row>
    <row r="45" spans="1:8" x14ac:dyDescent="0.45">
      <c r="A45" s="7" t="s">
        <v>401</v>
      </c>
      <c r="B45">
        <v>4</v>
      </c>
      <c r="C45">
        <v>0</v>
      </c>
      <c r="D45">
        <v>0</v>
      </c>
      <c r="E45">
        <v>2</v>
      </c>
      <c r="F45">
        <v>1</v>
      </c>
      <c r="G45">
        <v>0</v>
      </c>
      <c r="H45">
        <v>7</v>
      </c>
    </row>
    <row r="46" spans="1:8" x14ac:dyDescent="0.45">
      <c r="A46" s="5" t="s">
        <v>288</v>
      </c>
      <c r="B46">
        <v>53</v>
      </c>
      <c r="C46">
        <v>9</v>
      </c>
      <c r="D46">
        <v>17</v>
      </c>
      <c r="E46">
        <v>11</v>
      </c>
      <c r="F46">
        <v>17</v>
      </c>
      <c r="G46">
        <v>10</v>
      </c>
      <c r="H46">
        <v>3.6176470588235294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1A55B-C966-4465-8085-B54E11D01856}">
  <dimension ref="A1:Q9"/>
  <sheetViews>
    <sheetView zoomScale="109" workbookViewId="0">
      <selection activeCell="J18" sqref="J18"/>
    </sheetView>
  </sheetViews>
  <sheetFormatPr defaultRowHeight="14.25" x14ac:dyDescent="0.45"/>
  <cols>
    <col min="1" max="1" width="12.3984375" customWidth="1"/>
    <col min="5" max="5" width="11.3984375" customWidth="1"/>
  </cols>
  <sheetData>
    <row r="1" spans="1:17" ht="28.5" x14ac:dyDescent="0.45">
      <c r="B1" s="20" t="s">
        <v>635</v>
      </c>
      <c r="C1" s="20" t="s">
        <v>350</v>
      </c>
      <c r="D1" s="20" t="s">
        <v>348</v>
      </c>
      <c r="E1" s="20" t="s">
        <v>349</v>
      </c>
      <c r="F1" s="20" t="s">
        <v>351</v>
      </c>
      <c r="G1" s="23" t="s">
        <v>636</v>
      </c>
      <c r="H1" s="24" t="s">
        <v>9</v>
      </c>
      <c r="I1" s="20" t="s">
        <v>606</v>
      </c>
      <c r="K1" s="19"/>
      <c r="L1" s="19"/>
      <c r="M1" s="19"/>
      <c r="N1" s="19"/>
      <c r="O1" s="19"/>
      <c r="P1" s="19"/>
      <c r="Q1" s="19"/>
    </row>
    <row r="2" spans="1:17" x14ac:dyDescent="0.45">
      <c r="A2" s="22" t="s">
        <v>630</v>
      </c>
      <c r="B2" s="13">
        <v>25</v>
      </c>
      <c r="C2" s="13">
        <v>1</v>
      </c>
      <c r="D2" s="13">
        <v>2</v>
      </c>
      <c r="E2" s="13">
        <v>6</v>
      </c>
      <c r="F2" s="13">
        <v>11</v>
      </c>
      <c r="G2" s="13">
        <v>8</v>
      </c>
      <c r="H2">
        <f>I2-SUM(B2:G2)</f>
        <v>2</v>
      </c>
      <c r="I2" s="13">
        <v>55</v>
      </c>
      <c r="K2" s="19"/>
      <c r="L2" s="19"/>
      <c r="M2" s="19"/>
      <c r="N2" s="19"/>
      <c r="O2" s="19"/>
      <c r="P2" s="19"/>
      <c r="Q2" s="19"/>
    </row>
    <row r="3" spans="1:17" x14ac:dyDescent="0.45">
      <c r="A3" s="22" t="s">
        <v>157</v>
      </c>
      <c r="B3" s="13">
        <v>21</v>
      </c>
      <c r="C3" s="13">
        <v>3</v>
      </c>
      <c r="D3" s="13">
        <v>3</v>
      </c>
      <c r="E3" s="13">
        <v>3</v>
      </c>
      <c r="F3" s="13">
        <v>5</v>
      </c>
      <c r="G3" s="13">
        <v>0</v>
      </c>
      <c r="H3">
        <f>I3-SUM(B3:G3)</f>
        <v>0</v>
      </c>
      <c r="I3" s="13">
        <v>35</v>
      </c>
      <c r="K3" s="13"/>
      <c r="L3" s="13"/>
      <c r="M3" s="13"/>
      <c r="N3" s="13"/>
      <c r="O3" s="13"/>
      <c r="P3" s="13"/>
      <c r="Q3" s="13"/>
    </row>
    <row r="4" spans="1:17" x14ac:dyDescent="0.45">
      <c r="A4" s="21" t="s">
        <v>632</v>
      </c>
      <c r="B4" s="19">
        <v>46</v>
      </c>
      <c r="C4" s="19">
        <v>4</v>
      </c>
      <c r="D4" s="19">
        <v>5</v>
      </c>
      <c r="E4" s="19">
        <v>9</v>
      </c>
      <c r="F4" s="19">
        <v>16</v>
      </c>
      <c r="G4" s="19">
        <v>8</v>
      </c>
      <c r="H4">
        <f>I4-SUM(B4:G4)</f>
        <v>2</v>
      </c>
      <c r="I4" s="19">
        <v>90</v>
      </c>
      <c r="K4" s="13"/>
      <c r="L4" s="13"/>
      <c r="M4" s="13"/>
      <c r="N4" s="13"/>
      <c r="O4" s="13"/>
      <c r="P4" s="13"/>
      <c r="Q4" s="13"/>
    </row>
    <row r="6" spans="1:17" ht="28.5" x14ac:dyDescent="0.45">
      <c r="B6" s="20" t="s">
        <v>635</v>
      </c>
      <c r="C6" s="20" t="s">
        <v>350</v>
      </c>
      <c r="D6" s="20" t="s">
        <v>348</v>
      </c>
      <c r="E6" s="20" t="s">
        <v>349</v>
      </c>
      <c r="F6" s="20" t="s">
        <v>351</v>
      </c>
      <c r="G6" s="23" t="s">
        <v>636</v>
      </c>
      <c r="H6" s="24" t="s">
        <v>9</v>
      </c>
      <c r="I6" s="20" t="s">
        <v>606</v>
      </c>
    </row>
    <row r="7" spans="1:17" x14ac:dyDescent="0.45">
      <c r="A7" t="s">
        <v>630</v>
      </c>
      <c r="B7" s="13">
        <v>1.6666666666666667</v>
      </c>
      <c r="C7" s="13">
        <v>6.6666666666666666E-2</v>
      </c>
      <c r="D7" s="13">
        <v>0.13333333333333333</v>
      </c>
      <c r="E7" s="13">
        <v>0.4</v>
      </c>
      <c r="F7" s="13">
        <f>11/15</f>
        <v>0.73333333333333328</v>
      </c>
      <c r="G7" s="13">
        <f>8/15</f>
        <v>0.53333333333333333</v>
      </c>
      <c r="H7" s="13">
        <f>I7-SUM(B7:G7)</f>
        <v>0.1333333333333333</v>
      </c>
      <c r="I7" s="13">
        <f>55/15</f>
        <v>3.6666666666666665</v>
      </c>
    </row>
    <row r="8" spans="1:17" x14ac:dyDescent="0.45">
      <c r="A8" t="s">
        <v>157</v>
      </c>
      <c r="B8" s="13">
        <v>1.9090909090909092</v>
      </c>
      <c r="C8" s="13">
        <v>0.27272727272727271</v>
      </c>
      <c r="D8" s="13">
        <v>0.27272727272727271</v>
      </c>
      <c r="E8" s="13">
        <v>0.27272727272727271</v>
      </c>
      <c r="F8" s="13">
        <f>5/11</f>
        <v>0.45454545454545453</v>
      </c>
      <c r="G8" s="13">
        <v>0</v>
      </c>
      <c r="H8" s="13">
        <f>I8-SUM(B8:G8)</f>
        <v>0</v>
      </c>
      <c r="I8" s="13">
        <f>35/11</f>
        <v>3.1818181818181817</v>
      </c>
    </row>
    <row r="9" spans="1:17" x14ac:dyDescent="0.45">
      <c r="A9" t="s">
        <v>639</v>
      </c>
      <c r="B9" s="19">
        <v>1.7692307692307692</v>
      </c>
      <c r="C9" s="19">
        <v>0.15384615384615385</v>
      </c>
      <c r="D9" s="19">
        <v>0.19230769230769232</v>
      </c>
      <c r="E9" s="19">
        <v>0.34615384615384615</v>
      </c>
      <c r="F9" s="19">
        <f>16/26</f>
        <v>0.61538461538461542</v>
      </c>
      <c r="G9" s="19">
        <f>8/26</f>
        <v>0.30769230769230771</v>
      </c>
      <c r="H9" s="13">
        <f>I9-SUM(B9:G9)</f>
        <v>7.692307692307665E-2</v>
      </c>
      <c r="I9" s="19">
        <f>90/26</f>
        <v>3.4615384615384617</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D998B-D7A2-4BD2-B5CE-EFF43951276F}">
  <dimension ref="A3:J23"/>
  <sheetViews>
    <sheetView topLeftCell="A4" workbookViewId="0">
      <pane ySplit="1" topLeftCell="A5" activePane="bottomLeft" state="frozen"/>
      <selection activeCell="A4" sqref="A4"/>
      <selection pane="bottomLeft" activeCell="M17" sqref="M17"/>
    </sheetView>
  </sheetViews>
  <sheetFormatPr defaultRowHeight="14.25" x14ac:dyDescent="0.45"/>
  <cols>
    <col min="1" max="1" width="30.3984375" bestFit="1" customWidth="1"/>
    <col min="2" max="2" width="14.73046875" bestFit="1" customWidth="1"/>
    <col min="3" max="3" width="7.46484375" customWidth="1"/>
    <col min="4" max="4" width="5.59765625" bestFit="1" customWidth="1"/>
    <col min="5" max="5" width="10.6640625" bestFit="1" customWidth="1"/>
    <col min="6" max="6" width="4.86328125" bestFit="1" customWidth="1"/>
    <col min="7" max="7" width="5.9296875" bestFit="1" customWidth="1"/>
    <col min="8" max="9" width="5.3984375" bestFit="1" customWidth="1"/>
    <col min="10" max="10" width="9.86328125" bestFit="1" customWidth="1"/>
    <col min="11" max="11" width="9.265625" bestFit="1" customWidth="1"/>
    <col min="12" max="12" width="9.86328125" bestFit="1" customWidth="1"/>
  </cols>
  <sheetData>
    <row r="3" spans="1:10" x14ac:dyDescent="0.45">
      <c r="A3" s="4" t="s">
        <v>376</v>
      </c>
      <c r="B3" s="4" t="s">
        <v>289</v>
      </c>
    </row>
    <row r="4" spans="1:10" ht="42.75" x14ac:dyDescent="0.45">
      <c r="A4" s="4" t="s">
        <v>287</v>
      </c>
      <c r="B4" s="1" t="s">
        <v>362</v>
      </c>
      <c r="C4" s="1" t="s">
        <v>369</v>
      </c>
      <c r="D4" s="1" t="s">
        <v>361</v>
      </c>
      <c r="E4" s="1" t="s">
        <v>359</v>
      </c>
      <c r="F4" s="1" t="s">
        <v>353</v>
      </c>
      <c r="G4" s="1" t="s">
        <v>357</v>
      </c>
      <c r="H4" s="1" t="s">
        <v>358</v>
      </c>
      <c r="I4" s="1" t="s">
        <v>772</v>
      </c>
      <c r="J4" s="1" t="s">
        <v>288</v>
      </c>
    </row>
    <row r="5" spans="1:10" x14ac:dyDescent="0.45">
      <c r="A5" s="5" t="s">
        <v>249</v>
      </c>
      <c r="B5">
        <v>1</v>
      </c>
      <c r="J5">
        <v>1</v>
      </c>
    </row>
    <row r="6" spans="1:10" x14ac:dyDescent="0.45">
      <c r="A6" s="6" t="s">
        <v>38</v>
      </c>
      <c r="B6">
        <v>1</v>
      </c>
      <c r="J6">
        <v>1</v>
      </c>
    </row>
    <row r="7" spans="1:10" x14ac:dyDescent="0.45">
      <c r="A7" s="7" t="s">
        <v>273</v>
      </c>
      <c r="B7">
        <v>1</v>
      </c>
      <c r="J7">
        <v>1</v>
      </c>
    </row>
    <row r="8" spans="1:10" x14ac:dyDescent="0.45">
      <c r="A8" s="5" t="s">
        <v>248</v>
      </c>
      <c r="B8">
        <v>4</v>
      </c>
      <c r="C8">
        <v>1</v>
      </c>
      <c r="D8">
        <v>3</v>
      </c>
      <c r="E8">
        <v>1</v>
      </c>
      <c r="F8">
        <v>3</v>
      </c>
      <c r="G8">
        <v>1</v>
      </c>
      <c r="H8">
        <v>2</v>
      </c>
      <c r="I8">
        <v>1</v>
      </c>
      <c r="J8">
        <v>16</v>
      </c>
    </row>
    <row r="9" spans="1:10" x14ac:dyDescent="0.45">
      <c r="A9" s="6" t="s">
        <v>38</v>
      </c>
      <c r="D9">
        <v>3</v>
      </c>
      <c r="E9">
        <v>1</v>
      </c>
      <c r="F9">
        <v>3</v>
      </c>
      <c r="G9">
        <v>1</v>
      </c>
      <c r="H9">
        <v>2</v>
      </c>
      <c r="I9">
        <v>1</v>
      </c>
      <c r="J9">
        <v>11</v>
      </c>
    </row>
    <row r="10" spans="1:10" x14ac:dyDescent="0.45">
      <c r="A10" s="7" t="s">
        <v>29</v>
      </c>
      <c r="F10">
        <v>1</v>
      </c>
      <c r="J10">
        <v>1</v>
      </c>
    </row>
    <row r="11" spans="1:10" x14ac:dyDescent="0.45">
      <c r="A11" s="7" t="s">
        <v>254</v>
      </c>
      <c r="G11">
        <v>1</v>
      </c>
      <c r="J11">
        <v>1</v>
      </c>
    </row>
    <row r="12" spans="1:10" x14ac:dyDescent="0.45">
      <c r="A12" s="7" t="s">
        <v>261</v>
      </c>
      <c r="I12">
        <v>1</v>
      </c>
      <c r="J12">
        <v>1</v>
      </c>
    </row>
    <row r="13" spans="1:10" x14ac:dyDescent="0.45">
      <c r="A13" s="7" t="s">
        <v>30</v>
      </c>
      <c r="H13">
        <v>2</v>
      </c>
      <c r="J13">
        <v>2</v>
      </c>
    </row>
    <row r="14" spans="1:10" x14ac:dyDescent="0.45">
      <c r="A14" s="7" t="s">
        <v>31</v>
      </c>
      <c r="F14">
        <v>2</v>
      </c>
      <c r="J14">
        <v>2</v>
      </c>
    </row>
    <row r="15" spans="1:10" x14ac:dyDescent="0.45">
      <c r="A15" s="7" t="s">
        <v>33</v>
      </c>
      <c r="E15">
        <v>1</v>
      </c>
      <c r="J15">
        <v>1</v>
      </c>
    </row>
    <row r="16" spans="1:10" x14ac:dyDescent="0.45">
      <c r="A16" s="7" t="s">
        <v>34</v>
      </c>
      <c r="D16">
        <v>3</v>
      </c>
      <c r="J16">
        <v>3</v>
      </c>
    </row>
    <row r="17" spans="1:10" x14ac:dyDescent="0.45">
      <c r="A17" s="6" t="s">
        <v>157</v>
      </c>
      <c r="B17">
        <v>4</v>
      </c>
      <c r="C17">
        <v>1</v>
      </c>
      <c r="J17">
        <v>5</v>
      </c>
    </row>
    <row r="18" spans="1:10" x14ac:dyDescent="0.45">
      <c r="A18" s="7" t="s">
        <v>280</v>
      </c>
      <c r="B18">
        <v>1</v>
      </c>
      <c r="J18">
        <v>1</v>
      </c>
    </row>
    <row r="19" spans="1:10" x14ac:dyDescent="0.45">
      <c r="A19" s="7" t="s">
        <v>163</v>
      </c>
      <c r="C19">
        <v>1</v>
      </c>
      <c r="J19">
        <v>1</v>
      </c>
    </row>
    <row r="20" spans="1:10" x14ac:dyDescent="0.45">
      <c r="A20" s="7" t="s">
        <v>164</v>
      </c>
      <c r="B20">
        <v>1</v>
      </c>
      <c r="J20">
        <v>1</v>
      </c>
    </row>
    <row r="21" spans="1:10" x14ac:dyDescent="0.45">
      <c r="A21" s="7" t="s">
        <v>286</v>
      </c>
      <c r="B21">
        <v>1</v>
      </c>
      <c r="J21">
        <v>1</v>
      </c>
    </row>
    <row r="22" spans="1:10" x14ac:dyDescent="0.45">
      <c r="A22" s="7" t="s">
        <v>401</v>
      </c>
      <c r="B22">
        <v>1</v>
      </c>
      <c r="J22">
        <v>1</v>
      </c>
    </row>
    <row r="23" spans="1:10" x14ac:dyDescent="0.45">
      <c r="A23" s="5" t="s">
        <v>288</v>
      </c>
      <c r="B23">
        <v>5</v>
      </c>
      <c r="C23">
        <v>1</v>
      </c>
      <c r="D23">
        <v>3</v>
      </c>
      <c r="E23">
        <v>1</v>
      </c>
      <c r="F23">
        <v>3</v>
      </c>
      <c r="G23">
        <v>1</v>
      </c>
      <c r="H23">
        <v>2</v>
      </c>
      <c r="I23">
        <v>1</v>
      </c>
      <c r="J23">
        <v>17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50E58-82B8-40F3-A3D5-7C80B0ABD6CD}">
  <dimension ref="A3:F47"/>
  <sheetViews>
    <sheetView topLeftCell="A31" workbookViewId="0">
      <selection activeCell="I10" sqref="I10"/>
    </sheetView>
  </sheetViews>
  <sheetFormatPr defaultRowHeight="14.25" x14ac:dyDescent="0.45"/>
  <cols>
    <col min="1" max="1" width="39.73046875" bestFit="1" customWidth="1"/>
    <col min="2" max="2" width="14.73046875" bestFit="1" customWidth="1"/>
    <col min="3" max="5" width="1.73046875" bestFit="1" customWidth="1"/>
    <col min="6" max="6" width="5.59765625" bestFit="1" customWidth="1"/>
    <col min="7" max="7" width="2.73046875" bestFit="1" customWidth="1"/>
    <col min="8" max="9" width="9.86328125" bestFit="1" customWidth="1"/>
    <col min="10" max="10" width="3.796875" bestFit="1" customWidth="1"/>
    <col min="11" max="11" width="7.59765625" bestFit="1" customWidth="1"/>
    <col min="12" max="12" width="26.86328125" bestFit="1" customWidth="1"/>
    <col min="13" max="13" width="3" bestFit="1" customWidth="1"/>
    <col min="14" max="14" width="12.53125" bestFit="1" customWidth="1"/>
    <col min="15" max="15" width="37.06640625" bestFit="1" customWidth="1"/>
    <col min="16" max="16" width="18.06640625" bestFit="1" customWidth="1"/>
    <col min="17" max="17" width="16.6640625" bestFit="1" customWidth="1"/>
  </cols>
  <sheetData>
    <row r="3" spans="1:6" x14ac:dyDescent="0.45">
      <c r="A3" s="4" t="s">
        <v>378</v>
      </c>
      <c r="B3" s="4" t="s">
        <v>289</v>
      </c>
    </row>
    <row r="4" spans="1:6" ht="28.5" x14ac:dyDescent="0.45">
      <c r="A4" s="4" t="s">
        <v>287</v>
      </c>
      <c r="B4" s="1" t="s">
        <v>749</v>
      </c>
      <c r="C4" s="1" t="s">
        <v>750</v>
      </c>
      <c r="D4" s="1" t="s">
        <v>751</v>
      </c>
      <c r="E4" s="1" t="s">
        <v>752</v>
      </c>
      <c r="F4" s="1" t="s">
        <v>288</v>
      </c>
    </row>
    <row r="5" spans="1:6" x14ac:dyDescent="0.45">
      <c r="A5" s="5" t="s">
        <v>249</v>
      </c>
      <c r="B5">
        <v>5</v>
      </c>
      <c r="C5">
        <v>2</v>
      </c>
      <c r="F5">
        <v>7</v>
      </c>
    </row>
    <row r="6" spans="1:6" x14ac:dyDescent="0.45">
      <c r="A6" s="6" t="s">
        <v>38</v>
      </c>
      <c r="B6">
        <v>3</v>
      </c>
      <c r="C6">
        <v>2</v>
      </c>
      <c r="F6">
        <v>5</v>
      </c>
    </row>
    <row r="7" spans="1:6" x14ac:dyDescent="0.45">
      <c r="A7" s="7" t="s">
        <v>47</v>
      </c>
      <c r="C7">
        <v>1</v>
      </c>
      <c r="F7">
        <v>1</v>
      </c>
    </row>
    <row r="8" spans="1:6" x14ac:dyDescent="0.45">
      <c r="A8" s="7" t="s">
        <v>404</v>
      </c>
      <c r="B8">
        <v>1</v>
      </c>
      <c r="F8">
        <v>1</v>
      </c>
    </row>
    <row r="9" spans="1:6" x14ac:dyDescent="0.45">
      <c r="A9" s="7" t="s">
        <v>405</v>
      </c>
      <c r="B9">
        <v>1</v>
      </c>
      <c r="F9">
        <v>1</v>
      </c>
    </row>
    <row r="10" spans="1:6" x14ac:dyDescent="0.45">
      <c r="A10" s="7" t="s">
        <v>377</v>
      </c>
      <c r="B10">
        <v>1</v>
      </c>
      <c r="F10">
        <v>1</v>
      </c>
    </row>
    <row r="11" spans="1:6" x14ac:dyDescent="0.45">
      <c r="A11" s="7" t="s">
        <v>46</v>
      </c>
      <c r="C11">
        <v>1</v>
      </c>
      <c r="F11">
        <v>1</v>
      </c>
    </row>
    <row r="12" spans="1:6" x14ac:dyDescent="0.45">
      <c r="A12" s="6" t="s">
        <v>157</v>
      </c>
      <c r="B12">
        <v>2</v>
      </c>
      <c r="F12">
        <v>2</v>
      </c>
    </row>
    <row r="13" spans="1:6" x14ac:dyDescent="0.45">
      <c r="A13" s="7" t="s">
        <v>158</v>
      </c>
      <c r="B13">
        <v>1</v>
      </c>
      <c r="F13">
        <v>1</v>
      </c>
    </row>
    <row r="14" spans="1:6" x14ac:dyDescent="0.45">
      <c r="A14" s="7" t="s">
        <v>159</v>
      </c>
      <c r="B14">
        <v>1</v>
      </c>
      <c r="F14">
        <v>1</v>
      </c>
    </row>
    <row r="15" spans="1:6" x14ac:dyDescent="0.45">
      <c r="A15" s="5" t="s">
        <v>135</v>
      </c>
      <c r="B15">
        <v>1</v>
      </c>
      <c r="F15">
        <v>1</v>
      </c>
    </row>
    <row r="16" spans="1:6" x14ac:dyDescent="0.45">
      <c r="A16" s="6" t="s">
        <v>157</v>
      </c>
      <c r="B16">
        <v>1</v>
      </c>
      <c r="F16">
        <v>1</v>
      </c>
    </row>
    <row r="17" spans="1:6" x14ac:dyDescent="0.45">
      <c r="A17" s="7" t="s">
        <v>166</v>
      </c>
      <c r="B17">
        <v>1</v>
      </c>
      <c r="F17">
        <v>1</v>
      </c>
    </row>
    <row r="18" spans="1:6" x14ac:dyDescent="0.45">
      <c r="A18" s="5" t="s">
        <v>248</v>
      </c>
      <c r="B18">
        <v>21</v>
      </c>
      <c r="C18">
        <v>3</v>
      </c>
      <c r="D18">
        <v>1</v>
      </c>
      <c r="E18">
        <v>1</v>
      </c>
      <c r="F18">
        <v>26</v>
      </c>
    </row>
    <row r="19" spans="1:6" x14ac:dyDescent="0.45">
      <c r="A19" s="6" t="s">
        <v>38</v>
      </c>
      <c r="B19">
        <v>10</v>
      </c>
      <c r="C19">
        <v>3</v>
      </c>
      <c r="D19">
        <v>1</v>
      </c>
      <c r="E19">
        <v>1</v>
      </c>
      <c r="F19">
        <v>15</v>
      </c>
    </row>
    <row r="20" spans="1:6" x14ac:dyDescent="0.45">
      <c r="A20" s="7" t="s">
        <v>28</v>
      </c>
      <c r="B20">
        <v>1</v>
      </c>
      <c r="F20">
        <v>1</v>
      </c>
    </row>
    <row r="21" spans="1:6" x14ac:dyDescent="0.45">
      <c r="A21" s="7" t="s">
        <v>252</v>
      </c>
      <c r="B21">
        <v>1</v>
      </c>
      <c r="F21">
        <v>1</v>
      </c>
    </row>
    <row r="22" spans="1:6" x14ac:dyDescent="0.45">
      <c r="A22" s="7" t="s">
        <v>29</v>
      </c>
      <c r="C22">
        <v>1</v>
      </c>
      <c r="F22">
        <v>1</v>
      </c>
    </row>
    <row r="23" spans="1:6" x14ac:dyDescent="0.45">
      <c r="A23" s="7" t="s">
        <v>254</v>
      </c>
      <c r="C23">
        <v>1</v>
      </c>
      <c r="F23">
        <v>1</v>
      </c>
    </row>
    <row r="24" spans="1:6" x14ac:dyDescent="0.45">
      <c r="A24" s="7" t="s">
        <v>261</v>
      </c>
      <c r="C24">
        <v>1</v>
      </c>
      <c r="F24">
        <v>1</v>
      </c>
    </row>
    <row r="25" spans="1:6" x14ac:dyDescent="0.45">
      <c r="A25" s="7" t="s">
        <v>269</v>
      </c>
      <c r="B25">
        <v>1</v>
      </c>
      <c r="F25">
        <v>1</v>
      </c>
    </row>
    <row r="26" spans="1:6" x14ac:dyDescent="0.45">
      <c r="A26" s="7" t="s">
        <v>35</v>
      </c>
      <c r="B26">
        <v>1</v>
      </c>
      <c r="F26">
        <v>1</v>
      </c>
    </row>
    <row r="27" spans="1:6" x14ac:dyDescent="0.45">
      <c r="A27" s="7" t="s">
        <v>44</v>
      </c>
      <c r="B27">
        <v>1</v>
      </c>
      <c r="F27">
        <v>1</v>
      </c>
    </row>
    <row r="28" spans="1:6" x14ac:dyDescent="0.45">
      <c r="A28" s="7" t="s">
        <v>406</v>
      </c>
      <c r="B28">
        <v>1</v>
      </c>
      <c r="F28">
        <v>1</v>
      </c>
    </row>
    <row r="29" spans="1:6" x14ac:dyDescent="0.45">
      <c r="A29" s="7" t="s">
        <v>30</v>
      </c>
      <c r="B29">
        <v>1</v>
      </c>
      <c r="F29">
        <v>1</v>
      </c>
    </row>
    <row r="30" spans="1:6" x14ac:dyDescent="0.45">
      <c r="A30" s="7" t="s">
        <v>31</v>
      </c>
      <c r="B30">
        <v>1</v>
      </c>
      <c r="F30">
        <v>1</v>
      </c>
    </row>
    <row r="31" spans="1:6" x14ac:dyDescent="0.45">
      <c r="A31" s="7" t="s">
        <v>32</v>
      </c>
      <c r="B31">
        <v>1</v>
      </c>
      <c r="F31">
        <v>1</v>
      </c>
    </row>
    <row r="32" spans="1:6" x14ac:dyDescent="0.45">
      <c r="A32" s="7" t="s">
        <v>33</v>
      </c>
      <c r="B32">
        <v>1</v>
      </c>
      <c r="F32">
        <v>1</v>
      </c>
    </row>
    <row r="33" spans="1:6" x14ac:dyDescent="0.45">
      <c r="A33" s="7" t="s">
        <v>34</v>
      </c>
      <c r="D33">
        <v>1</v>
      </c>
      <c r="F33">
        <v>1</v>
      </c>
    </row>
    <row r="34" spans="1:6" x14ac:dyDescent="0.45">
      <c r="A34" s="7" t="s">
        <v>162</v>
      </c>
      <c r="E34">
        <v>1</v>
      </c>
      <c r="F34">
        <v>1</v>
      </c>
    </row>
    <row r="35" spans="1:6" x14ac:dyDescent="0.45">
      <c r="A35" s="6" t="s">
        <v>157</v>
      </c>
      <c r="B35">
        <v>11</v>
      </c>
      <c r="F35">
        <v>11</v>
      </c>
    </row>
    <row r="36" spans="1:6" x14ac:dyDescent="0.45">
      <c r="A36" s="7" t="s">
        <v>281</v>
      </c>
      <c r="B36">
        <v>1</v>
      </c>
      <c r="F36">
        <v>1</v>
      </c>
    </row>
    <row r="37" spans="1:6" x14ac:dyDescent="0.45">
      <c r="A37" s="7" t="s">
        <v>407</v>
      </c>
      <c r="B37">
        <v>1</v>
      </c>
      <c r="F37">
        <v>1</v>
      </c>
    </row>
    <row r="38" spans="1:6" x14ac:dyDescent="0.45">
      <c r="A38" s="7" t="s">
        <v>280</v>
      </c>
      <c r="B38">
        <v>1</v>
      </c>
      <c r="F38">
        <v>1</v>
      </c>
    </row>
    <row r="39" spans="1:6" x14ac:dyDescent="0.45">
      <c r="A39" s="7" t="s">
        <v>282</v>
      </c>
      <c r="B39">
        <v>1</v>
      </c>
      <c r="F39">
        <v>1</v>
      </c>
    </row>
    <row r="40" spans="1:6" x14ac:dyDescent="0.45">
      <c r="A40" s="7" t="s">
        <v>160</v>
      </c>
      <c r="B40">
        <v>1</v>
      </c>
      <c r="F40">
        <v>1</v>
      </c>
    </row>
    <row r="41" spans="1:6" x14ac:dyDescent="0.45">
      <c r="A41" s="7" t="s">
        <v>161</v>
      </c>
      <c r="B41">
        <v>1</v>
      </c>
      <c r="F41">
        <v>1</v>
      </c>
    </row>
    <row r="42" spans="1:6" x14ac:dyDescent="0.45">
      <c r="A42" s="7" t="s">
        <v>163</v>
      </c>
      <c r="B42">
        <v>1</v>
      </c>
      <c r="F42">
        <v>1</v>
      </c>
    </row>
    <row r="43" spans="1:6" x14ac:dyDescent="0.45">
      <c r="A43" s="7" t="s">
        <v>164</v>
      </c>
      <c r="B43">
        <v>1</v>
      </c>
      <c r="F43">
        <v>1</v>
      </c>
    </row>
    <row r="44" spans="1:6" x14ac:dyDescent="0.45">
      <c r="A44" s="7" t="s">
        <v>401</v>
      </c>
      <c r="B44">
        <v>1</v>
      </c>
      <c r="F44">
        <v>1</v>
      </c>
    </row>
    <row r="45" spans="1:6" x14ac:dyDescent="0.45">
      <c r="A45" s="7" t="s">
        <v>165</v>
      </c>
      <c r="B45">
        <v>1</v>
      </c>
      <c r="F45">
        <v>1</v>
      </c>
    </row>
    <row r="46" spans="1:6" x14ac:dyDescent="0.45">
      <c r="A46" s="7" t="s">
        <v>286</v>
      </c>
      <c r="B46">
        <v>1</v>
      </c>
      <c r="F46">
        <v>1</v>
      </c>
    </row>
    <row r="47" spans="1:6" x14ac:dyDescent="0.45">
      <c r="A47" s="5" t="s">
        <v>288</v>
      </c>
      <c r="B47">
        <v>27</v>
      </c>
      <c r="C47">
        <v>5</v>
      </c>
      <c r="D47">
        <v>1</v>
      </c>
      <c r="E47">
        <v>1</v>
      </c>
      <c r="F47">
        <v>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37238-BA65-4169-B05C-E4DB62852226}">
  <dimension ref="A3:D14"/>
  <sheetViews>
    <sheetView workbookViewId="0">
      <selection activeCell="B11" sqref="B11"/>
    </sheetView>
  </sheetViews>
  <sheetFormatPr defaultRowHeight="14.25" x14ac:dyDescent="0.45"/>
  <cols>
    <col min="1" max="1" width="23.06640625" bestFit="1" customWidth="1"/>
    <col min="2" max="2" width="14.73046875" bestFit="1" customWidth="1"/>
    <col min="3" max="3" width="6.53125" bestFit="1" customWidth="1"/>
    <col min="4" max="6" width="9.86328125" bestFit="1" customWidth="1"/>
    <col min="7" max="7" width="23.46484375" bestFit="1" customWidth="1"/>
    <col min="8" max="8" width="5" bestFit="1" customWidth="1"/>
    <col min="9" max="9" width="4.86328125" bestFit="1" customWidth="1"/>
    <col min="10" max="10" width="14.59765625" bestFit="1" customWidth="1"/>
    <col min="11" max="11" width="9.265625" bestFit="1" customWidth="1"/>
    <col min="12" max="12" width="9.86328125" bestFit="1" customWidth="1"/>
  </cols>
  <sheetData>
    <row r="3" spans="1:4" x14ac:dyDescent="0.45">
      <c r="A3" s="4" t="s">
        <v>378</v>
      </c>
      <c r="B3" s="4" t="s">
        <v>289</v>
      </c>
    </row>
    <row r="4" spans="1:4" x14ac:dyDescent="0.45">
      <c r="A4" s="4" t="s">
        <v>287</v>
      </c>
      <c r="B4" t="s">
        <v>367</v>
      </c>
      <c r="C4" t="s">
        <v>371</v>
      </c>
      <c r="D4" t="s">
        <v>288</v>
      </c>
    </row>
    <row r="5" spans="1:4" x14ac:dyDescent="0.45">
      <c r="A5" s="5" t="s">
        <v>249</v>
      </c>
      <c r="B5">
        <v>1</v>
      </c>
      <c r="C5">
        <v>2</v>
      </c>
      <c r="D5">
        <v>3</v>
      </c>
    </row>
    <row r="6" spans="1:4" x14ac:dyDescent="0.45">
      <c r="A6" s="6" t="s">
        <v>38</v>
      </c>
      <c r="C6">
        <v>1</v>
      </c>
      <c r="D6">
        <v>1</v>
      </c>
    </row>
    <row r="7" spans="1:4" x14ac:dyDescent="0.45">
      <c r="A7" s="7" t="s">
        <v>377</v>
      </c>
      <c r="C7">
        <v>1</v>
      </c>
      <c r="D7">
        <v>1</v>
      </c>
    </row>
    <row r="8" spans="1:4" x14ac:dyDescent="0.45">
      <c r="A8" s="6" t="s">
        <v>157</v>
      </c>
      <c r="B8">
        <v>1</v>
      </c>
      <c r="C8">
        <v>1</v>
      </c>
      <c r="D8">
        <v>2</v>
      </c>
    </row>
    <row r="9" spans="1:4" x14ac:dyDescent="0.45">
      <c r="A9" s="7" t="s">
        <v>158</v>
      </c>
      <c r="C9">
        <v>1</v>
      </c>
      <c r="D9">
        <v>1</v>
      </c>
    </row>
    <row r="10" spans="1:4" x14ac:dyDescent="0.45">
      <c r="A10" s="7" t="s">
        <v>159</v>
      </c>
      <c r="B10">
        <v>1</v>
      </c>
      <c r="D10">
        <v>1</v>
      </c>
    </row>
    <row r="11" spans="1:4" x14ac:dyDescent="0.45">
      <c r="A11" s="5" t="s">
        <v>248</v>
      </c>
      <c r="B11">
        <v>1</v>
      </c>
      <c r="D11">
        <v>1</v>
      </c>
    </row>
    <row r="12" spans="1:4" x14ac:dyDescent="0.45">
      <c r="A12" s="6" t="s">
        <v>38</v>
      </c>
      <c r="B12">
        <v>1</v>
      </c>
      <c r="D12">
        <v>1</v>
      </c>
    </row>
    <row r="13" spans="1:4" x14ac:dyDescent="0.45">
      <c r="A13" s="7" t="s">
        <v>162</v>
      </c>
      <c r="B13">
        <v>1</v>
      </c>
      <c r="D13">
        <v>1</v>
      </c>
    </row>
    <row r="14" spans="1:4" x14ac:dyDescent="0.45">
      <c r="A14" s="5" t="s">
        <v>288</v>
      </c>
      <c r="B14">
        <v>2</v>
      </c>
      <c r="C14">
        <v>2</v>
      </c>
      <c r="D14">
        <v>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B6589-26E2-4F62-94F4-DFD7E1F6F6D7}">
  <dimension ref="A3:C8"/>
  <sheetViews>
    <sheetView workbookViewId="0">
      <selection activeCell="B6" sqref="B6"/>
    </sheetView>
  </sheetViews>
  <sheetFormatPr defaultRowHeight="14.25" x14ac:dyDescent="0.45"/>
  <cols>
    <col min="1" max="1" width="23.06640625" bestFit="1" customWidth="1"/>
    <col min="2" max="2" width="14.73046875" bestFit="1" customWidth="1"/>
    <col min="3" max="4" width="9.86328125" bestFit="1" customWidth="1"/>
    <col min="5" max="5" width="12.19921875" bestFit="1" customWidth="1"/>
    <col min="6" max="6" width="9.86328125" bestFit="1" customWidth="1"/>
  </cols>
  <sheetData>
    <row r="3" spans="1:3" x14ac:dyDescent="0.45">
      <c r="A3" s="4" t="s">
        <v>378</v>
      </c>
      <c r="B3" s="4" t="s">
        <v>289</v>
      </c>
    </row>
    <row r="4" spans="1:3" x14ac:dyDescent="0.45">
      <c r="A4" s="4" t="s">
        <v>287</v>
      </c>
      <c r="B4" t="s">
        <v>372</v>
      </c>
      <c r="C4" t="s">
        <v>288</v>
      </c>
    </row>
    <row r="5" spans="1:3" x14ac:dyDescent="0.45">
      <c r="A5" s="5" t="s">
        <v>249</v>
      </c>
      <c r="B5">
        <v>1</v>
      </c>
      <c r="C5">
        <v>1</v>
      </c>
    </row>
    <row r="6" spans="1:3" x14ac:dyDescent="0.45">
      <c r="A6" s="6" t="s">
        <v>38</v>
      </c>
      <c r="B6">
        <v>1</v>
      </c>
      <c r="C6">
        <v>1</v>
      </c>
    </row>
    <row r="7" spans="1:3" x14ac:dyDescent="0.45">
      <c r="A7" s="7" t="s">
        <v>377</v>
      </c>
      <c r="B7">
        <v>1</v>
      </c>
      <c r="C7">
        <v>1</v>
      </c>
    </row>
    <row r="8" spans="1:3" x14ac:dyDescent="0.45">
      <c r="A8" s="5" t="s">
        <v>288</v>
      </c>
      <c r="B8">
        <v>1</v>
      </c>
      <c r="C8">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990DE-53E5-4C5F-824A-92B64F2C6743}">
  <dimension ref="A3:H47"/>
  <sheetViews>
    <sheetView workbookViewId="0">
      <pane xSplit="1" ySplit="4" topLeftCell="E29" activePane="bottomRight" state="frozen"/>
      <selection pane="topRight" activeCell="B1" sqref="B1"/>
      <selection pane="bottomLeft" activeCell="A5" sqref="A5"/>
      <selection pane="bottomRight" activeCell="F31" sqref="F31"/>
    </sheetView>
  </sheetViews>
  <sheetFormatPr defaultRowHeight="14.25" x14ac:dyDescent="0.45"/>
  <cols>
    <col min="1" max="1" width="40.1328125" bestFit="1" customWidth="1"/>
    <col min="2" max="2" width="14.73046875" bestFit="1" customWidth="1"/>
    <col min="3" max="3" width="3.19921875" bestFit="1" customWidth="1"/>
    <col min="4" max="4" width="2.86328125" bestFit="1" customWidth="1"/>
    <col min="5" max="5" width="3.86328125" bestFit="1" customWidth="1"/>
    <col min="6" max="6" width="8.265625" bestFit="1" customWidth="1"/>
    <col min="7" max="7" width="8.19921875" bestFit="1" customWidth="1"/>
    <col min="8" max="12" width="9.86328125" bestFit="1" customWidth="1"/>
    <col min="13" max="13" width="5" bestFit="1" customWidth="1"/>
    <col min="14" max="14" width="7.46484375" bestFit="1" customWidth="1"/>
    <col min="15" max="15" width="8.9296875" bestFit="1" customWidth="1"/>
    <col min="16" max="16" width="9.86328125" bestFit="1" customWidth="1"/>
    <col min="17" max="17" width="21.33203125" bestFit="1" customWidth="1"/>
    <col min="18" max="18" width="12.33203125" bestFit="1" customWidth="1"/>
    <col min="19" max="19" width="11.1328125" bestFit="1" customWidth="1"/>
    <col min="20" max="20" width="20.73046875" bestFit="1" customWidth="1"/>
    <col min="21" max="21" width="5" bestFit="1" customWidth="1"/>
    <col min="22" max="22" width="8.73046875" bestFit="1" customWidth="1"/>
    <col min="23" max="23" width="20.06640625" bestFit="1" customWidth="1"/>
    <col min="24" max="24" width="17.19921875" bestFit="1" customWidth="1"/>
    <col min="25" max="25" width="10.19921875" bestFit="1" customWidth="1"/>
    <col min="26" max="26" width="20.06640625" bestFit="1" customWidth="1"/>
    <col min="27" max="27" width="10.06640625" bestFit="1" customWidth="1"/>
    <col min="28" max="28" width="7.1328125" bestFit="1" customWidth="1"/>
    <col min="29" max="29" width="8.265625" bestFit="1" customWidth="1"/>
    <col min="30" max="30" width="10.9296875" bestFit="1" customWidth="1"/>
    <col min="31" max="31" width="20.33203125" bestFit="1" customWidth="1"/>
    <col min="32" max="32" width="23.06640625" bestFit="1" customWidth="1"/>
    <col min="33" max="33" width="17.53125" bestFit="1" customWidth="1"/>
    <col min="34" max="34" width="20.265625" bestFit="1" customWidth="1"/>
    <col min="35" max="35" width="9.86328125" bestFit="1" customWidth="1"/>
  </cols>
  <sheetData>
    <row r="3" spans="1:8" x14ac:dyDescent="0.45">
      <c r="A3" s="4" t="s">
        <v>290</v>
      </c>
      <c r="B3" s="4" t="s">
        <v>289</v>
      </c>
    </row>
    <row r="4" spans="1:8" ht="45.4" customHeight="1" x14ac:dyDescent="0.45">
      <c r="A4" s="4" t="s">
        <v>287</v>
      </c>
      <c r="B4" s="1" t="s">
        <v>58</v>
      </c>
      <c r="C4" s="1" t="s">
        <v>57</v>
      </c>
      <c r="D4" s="1" t="s">
        <v>177</v>
      </c>
      <c r="E4" s="1" t="s">
        <v>391</v>
      </c>
      <c r="F4" s="1" t="s">
        <v>388</v>
      </c>
      <c r="G4" s="1" t="s">
        <v>383</v>
      </c>
      <c r="H4" t="s">
        <v>288</v>
      </c>
    </row>
    <row r="5" spans="1:8" x14ac:dyDescent="0.45">
      <c r="A5" s="5" t="s">
        <v>249</v>
      </c>
      <c r="D5">
        <v>6</v>
      </c>
      <c r="F5">
        <v>1</v>
      </c>
      <c r="H5">
        <v>7</v>
      </c>
    </row>
    <row r="6" spans="1:8" x14ac:dyDescent="0.45">
      <c r="A6" s="6" t="s">
        <v>38</v>
      </c>
      <c r="D6">
        <v>4</v>
      </c>
      <c r="F6">
        <v>1</v>
      </c>
      <c r="H6">
        <v>5</v>
      </c>
    </row>
    <row r="7" spans="1:8" x14ac:dyDescent="0.45">
      <c r="A7" s="7" t="s">
        <v>47</v>
      </c>
      <c r="D7">
        <v>1</v>
      </c>
      <c r="H7">
        <v>1</v>
      </c>
    </row>
    <row r="8" spans="1:8" x14ac:dyDescent="0.45">
      <c r="A8" s="7" t="s">
        <v>275</v>
      </c>
      <c r="D8">
        <v>1</v>
      </c>
      <c r="H8">
        <v>1</v>
      </c>
    </row>
    <row r="9" spans="1:8" x14ac:dyDescent="0.45">
      <c r="A9" s="7" t="s">
        <v>274</v>
      </c>
      <c r="D9">
        <v>1</v>
      </c>
      <c r="H9">
        <v>1</v>
      </c>
    </row>
    <row r="10" spans="1:8" x14ac:dyDescent="0.45">
      <c r="A10" s="7" t="s">
        <v>273</v>
      </c>
      <c r="F10">
        <v>1</v>
      </c>
      <c r="H10">
        <v>1</v>
      </c>
    </row>
    <row r="11" spans="1:8" x14ac:dyDescent="0.45">
      <c r="A11" s="7" t="s">
        <v>46</v>
      </c>
      <c r="D11">
        <v>1</v>
      </c>
      <c r="H11">
        <v>1</v>
      </c>
    </row>
    <row r="12" spans="1:8" x14ac:dyDescent="0.45">
      <c r="A12" s="6" t="s">
        <v>157</v>
      </c>
      <c r="D12">
        <v>2</v>
      </c>
      <c r="H12">
        <v>2</v>
      </c>
    </row>
    <row r="13" spans="1:8" x14ac:dyDescent="0.45">
      <c r="A13" s="7" t="s">
        <v>158</v>
      </c>
      <c r="D13">
        <v>1</v>
      </c>
      <c r="H13">
        <v>1</v>
      </c>
    </row>
    <row r="14" spans="1:8" x14ac:dyDescent="0.45">
      <c r="A14" s="7" t="s">
        <v>159</v>
      </c>
      <c r="D14">
        <v>1</v>
      </c>
      <c r="H14">
        <v>1</v>
      </c>
    </row>
    <row r="15" spans="1:8" x14ac:dyDescent="0.45">
      <c r="A15" s="5" t="s">
        <v>135</v>
      </c>
      <c r="D15">
        <v>1</v>
      </c>
      <c r="H15">
        <v>1</v>
      </c>
    </row>
    <row r="16" spans="1:8" x14ac:dyDescent="0.45">
      <c r="A16" s="6" t="s">
        <v>157</v>
      </c>
      <c r="D16">
        <v>1</v>
      </c>
      <c r="H16">
        <v>1</v>
      </c>
    </row>
    <row r="17" spans="1:8" x14ac:dyDescent="0.45">
      <c r="A17" s="7" t="s">
        <v>166</v>
      </c>
      <c r="D17">
        <v>1</v>
      </c>
      <c r="H17">
        <v>1</v>
      </c>
    </row>
    <row r="18" spans="1:8" x14ac:dyDescent="0.45">
      <c r="A18" s="5" t="s">
        <v>248</v>
      </c>
      <c r="B18">
        <v>4</v>
      </c>
      <c r="C18">
        <v>4</v>
      </c>
      <c r="D18">
        <v>16</v>
      </c>
      <c r="E18">
        <v>1</v>
      </c>
      <c r="G18">
        <v>1</v>
      </c>
      <c r="H18">
        <v>26</v>
      </c>
    </row>
    <row r="19" spans="1:8" x14ac:dyDescent="0.45">
      <c r="A19" s="6" t="s">
        <v>38</v>
      </c>
      <c r="B19">
        <v>4</v>
      </c>
      <c r="C19">
        <v>4</v>
      </c>
      <c r="D19">
        <v>6</v>
      </c>
      <c r="G19">
        <v>1</v>
      </c>
      <c r="H19">
        <v>15</v>
      </c>
    </row>
    <row r="20" spans="1:8" x14ac:dyDescent="0.45">
      <c r="A20" s="7" t="s">
        <v>28</v>
      </c>
      <c r="C20">
        <v>1</v>
      </c>
      <c r="H20">
        <v>1</v>
      </c>
    </row>
    <row r="21" spans="1:8" x14ac:dyDescent="0.45">
      <c r="A21" s="7" t="s">
        <v>252</v>
      </c>
      <c r="C21">
        <v>1</v>
      </c>
      <c r="H21">
        <v>1</v>
      </c>
    </row>
    <row r="22" spans="1:8" x14ac:dyDescent="0.45">
      <c r="A22" s="7" t="s">
        <v>29</v>
      </c>
      <c r="D22">
        <v>1</v>
      </c>
      <c r="H22">
        <v>1</v>
      </c>
    </row>
    <row r="23" spans="1:8" x14ac:dyDescent="0.45">
      <c r="A23" s="7" t="s">
        <v>254</v>
      </c>
      <c r="D23">
        <v>1</v>
      </c>
      <c r="H23">
        <v>1</v>
      </c>
    </row>
    <row r="24" spans="1:8" x14ac:dyDescent="0.45">
      <c r="A24" s="7" t="s">
        <v>261</v>
      </c>
      <c r="D24">
        <v>1</v>
      </c>
      <c r="H24">
        <v>1</v>
      </c>
    </row>
    <row r="25" spans="1:8" x14ac:dyDescent="0.45">
      <c r="A25" s="7" t="s">
        <v>269</v>
      </c>
      <c r="C25">
        <v>1</v>
      </c>
      <c r="H25">
        <v>1</v>
      </c>
    </row>
    <row r="26" spans="1:8" x14ac:dyDescent="0.45">
      <c r="A26" s="7" t="s">
        <v>35</v>
      </c>
      <c r="C26">
        <v>1</v>
      </c>
      <c r="H26">
        <v>1</v>
      </c>
    </row>
    <row r="27" spans="1:8" x14ac:dyDescent="0.45">
      <c r="A27" s="7" t="s">
        <v>44</v>
      </c>
      <c r="D27">
        <v>1</v>
      </c>
      <c r="H27">
        <v>1</v>
      </c>
    </row>
    <row r="28" spans="1:8" x14ac:dyDescent="0.45">
      <c r="A28" s="7" t="s">
        <v>45</v>
      </c>
      <c r="D28">
        <v>1</v>
      </c>
      <c r="H28">
        <v>1</v>
      </c>
    </row>
    <row r="29" spans="1:8" x14ac:dyDescent="0.45">
      <c r="A29" s="7" t="s">
        <v>30</v>
      </c>
      <c r="B29">
        <v>1</v>
      </c>
      <c r="H29">
        <v>1</v>
      </c>
    </row>
    <row r="30" spans="1:8" x14ac:dyDescent="0.45">
      <c r="A30" s="7" t="s">
        <v>31</v>
      </c>
      <c r="B30">
        <v>1</v>
      </c>
      <c r="H30">
        <v>1</v>
      </c>
    </row>
    <row r="31" spans="1:8" x14ac:dyDescent="0.45">
      <c r="A31" s="7" t="s">
        <v>32</v>
      </c>
      <c r="B31">
        <v>1</v>
      </c>
      <c r="H31">
        <v>1</v>
      </c>
    </row>
    <row r="32" spans="1:8" x14ac:dyDescent="0.45">
      <c r="A32" s="7" t="s">
        <v>33</v>
      </c>
      <c r="B32">
        <v>1</v>
      </c>
      <c r="H32">
        <v>1</v>
      </c>
    </row>
    <row r="33" spans="1:8" x14ac:dyDescent="0.45">
      <c r="A33" s="7" t="s">
        <v>34</v>
      </c>
      <c r="G33">
        <v>1</v>
      </c>
      <c r="H33">
        <v>1</v>
      </c>
    </row>
    <row r="34" spans="1:8" x14ac:dyDescent="0.45">
      <c r="A34" s="7" t="s">
        <v>162</v>
      </c>
      <c r="D34">
        <v>1</v>
      </c>
      <c r="H34">
        <v>1</v>
      </c>
    </row>
    <row r="35" spans="1:8" x14ac:dyDescent="0.45">
      <c r="A35" s="6" t="s">
        <v>157</v>
      </c>
      <c r="D35">
        <v>10</v>
      </c>
      <c r="E35">
        <v>1</v>
      </c>
      <c r="H35">
        <v>11</v>
      </c>
    </row>
    <row r="36" spans="1:8" x14ac:dyDescent="0.45">
      <c r="A36" s="7" t="s">
        <v>281</v>
      </c>
      <c r="D36">
        <v>1</v>
      </c>
      <c r="H36">
        <v>1</v>
      </c>
    </row>
    <row r="37" spans="1:8" x14ac:dyDescent="0.45">
      <c r="A37" s="7" t="s">
        <v>217</v>
      </c>
      <c r="E37">
        <v>1</v>
      </c>
      <c r="H37">
        <v>1</v>
      </c>
    </row>
    <row r="38" spans="1:8" x14ac:dyDescent="0.45">
      <c r="A38" s="7" t="s">
        <v>280</v>
      </c>
      <c r="D38">
        <v>1</v>
      </c>
      <c r="H38">
        <v>1</v>
      </c>
    </row>
    <row r="39" spans="1:8" x14ac:dyDescent="0.45">
      <c r="A39" s="7" t="s">
        <v>282</v>
      </c>
      <c r="D39">
        <v>1</v>
      </c>
      <c r="H39">
        <v>1</v>
      </c>
    </row>
    <row r="40" spans="1:8" x14ac:dyDescent="0.45">
      <c r="A40" s="7" t="s">
        <v>160</v>
      </c>
      <c r="D40">
        <v>1</v>
      </c>
      <c r="H40">
        <v>1</v>
      </c>
    </row>
    <row r="41" spans="1:8" x14ac:dyDescent="0.45">
      <c r="A41" s="7" t="s">
        <v>161</v>
      </c>
      <c r="D41">
        <v>1</v>
      </c>
      <c r="H41">
        <v>1</v>
      </c>
    </row>
    <row r="42" spans="1:8" x14ac:dyDescent="0.45">
      <c r="A42" s="7" t="s">
        <v>163</v>
      </c>
      <c r="D42">
        <v>1</v>
      </c>
      <c r="H42">
        <v>1</v>
      </c>
    </row>
    <row r="43" spans="1:8" x14ac:dyDescent="0.45">
      <c r="A43" s="7" t="s">
        <v>164</v>
      </c>
      <c r="D43">
        <v>1</v>
      </c>
      <c r="H43">
        <v>1</v>
      </c>
    </row>
    <row r="44" spans="1:8" x14ac:dyDescent="0.45">
      <c r="A44" s="7" t="s">
        <v>165</v>
      </c>
      <c r="D44">
        <v>1</v>
      </c>
      <c r="H44">
        <v>1</v>
      </c>
    </row>
    <row r="45" spans="1:8" x14ac:dyDescent="0.45">
      <c r="A45" s="7" t="s">
        <v>286</v>
      </c>
      <c r="D45">
        <v>1</v>
      </c>
      <c r="H45">
        <v>1</v>
      </c>
    </row>
    <row r="46" spans="1:8" x14ac:dyDescent="0.45">
      <c r="A46" s="7" t="s">
        <v>401</v>
      </c>
      <c r="D46">
        <v>1</v>
      </c>
      <c r="H46">
        <v>1</v>
      </c>
    </row>
    <row r="47" spans="1:8" x14ac:dyDescent="0.45">
      <c r="A47" s="5" t="s">
        <v>288</v>
      </c>
      <c r="B47">
        <v>4</v>
      </c>
      <c r="C47">
        <v>4</v>
      </c>
      <c r="D47">
        <v>23</v>
      </c>
      <c r="E47">
        <v>1</v>
      </c>
      <c r="F47">
        <v>1</v>
      </c>
      <c r="G47">
        <v>1</v>
      </c>
      <c r="H47">
        <v>34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5AAEA-5FBC-418B-B449-F43B334A019F}">
  <dimension ref="A1:F4"/>
  <sheetViews>
    <sheetView workbookViewId="0">
      <selection activeCell="G22" sqref="G22"/>
    </sheetView>
  </sheetViews>
  <sheetFormatPr defaultRowHeight="14.25" x14ac:dyDescent="0.45"/>
  <cols>
    <col min="1" max="1" width="12.53125" customWidth="1"/>
  </cols>
  <sheetData>
    <row r="1" spans="1:6" ht="28.5" x14ac:dyDescent="0.45">
      <c r="B1" s="23" t="s">
        <v>58</v>
      </c>
      <c r="C1" s="23" t="s">
        <v>633</v>
      </c>
      <c r="D1" s="23" t="s">
        <v>177</v>
      </c>
      <c r="E1" s="23" t="s">
        <v>391</v>
      </c>
      <c r="F1" s="23" t="s">
        <v>383</v>
      </c>
    </row>
    <row r="2" spans="1:6" x14ac:dyDescent="0.45">
      <c r="A2" t="s">
        <v>632</v>
      </c>
      <c r="B2" s="19">
        <v>4</v>
      </c>
      <c r="C2" s="19">
        <v>4</v>
      </c>
      <c r="D2" s="19">
        <v>16</v>
      </c>
      <c r="E2" s="19">
        <v>1</v>
      </c>
      <c r="F2" s="19">
        <v>1</v>
      </c>
    </row>
    <row r="3" spans="1:6" x14ac:dyDescent="0.45">
      <c r="A3" t="s">
        <v>630</v>
      </c>
      <c r="B3" s="13">
        <v>4</v>
      </c>
      <c r="C3" s="13">
        <v>4</v>
      </c>
      <c r="D3" s="13">
        <v>6</v>
      </c>
      <c r="E3" s="13"/>
      <c r="F3" s="13">
        <v>1</v>
      </c>
    </row>
    <row r="4" spans="1:6" x14ac:dyDescent="0.45">
      <c r="A4" t="s">
        <v>157</v>
      </c>
      <c r="B4" s="13"/>
      <c r="C4" s="13"/>
      <c r="D4" s="13">
        <v>10</v>
      </c>
      <c r="E4" s="13">
        <v>1</v>
      </c>
      <c r="F4" s="13"/>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62F03-3ABB-41EA-B2AC-C00C830D87EA}">
  <dimension ref="A3:P47"/>
  <sheetViews>
    <sheetView workbookViewId="0">
      <pane xSplit="1" ySplit="4" topLeftCell="D35" activePane="bottomRight" state="frozen"/>
      <selection pane="topRight" activeCell="B1" sqref="B1"/>
      <selection pane="bottomLeft" activeCell="A5" sqref="A5"/>
      <selection pane="bottomRight" activeCell="G47" sqref="G47"/>
    </sheetView>
  </sheetViews>
  <sheetFormatPr defaultRowHeight="14.25" x14ac:dyDescent="0.45"/>
  <cols>
    <col min="1" max="1" width="39.73046875" bestFit="1" customWidth="1"/>
    <col min="2" max="2" width="14.73046875" bestFit="1" customWidth="1"/>
    <col min="3" max="3" width="10.3984375" bestFit="1" customWidth="1"/>
    <col min="4" max="4" width="6.46484375" bestFit="1" customWidth="1"/>
    <col min="5" max="6" width="6.6640625" bestFit="1" customWidth="1"/>
    <col min="7" max="7" width="5" bestFit="1" customWidth="1"/>
    <col min="8" max="8" width="4.59765625" bestFit="1" customWidth="1"/>
    <col min="9" max="9" width="4.86328125" bestFit="1" customWidth="1"/>
    <col min="10" max="10" width="4.6640625" bestFit="1" customWidth="1"/>
    <col min="11" max="11" width="7.796875" customWidth="1"/>
    <col min="12" max="12" width="5.3984375" bestFit="1" customWidth="1"/>
    <col min="13" max="13" width="4.6640625" bestFit="1" customWidth="1"/>
    <col min="14" max="14" width="5.59765625" bestFit="1" customWidth="1"/>
    <col min="15" max="15" width="6.1328125" customWidth="1"/>
    <col min="16" max="16" width="9.86328125" bestFit="1" customWidth="1"/>
    <col min="17" max="17" width="10.06640625" bestFit="1" customWidth="1"/>
    <col min="18" max="18" width="9.86328125" bestFit="1" customWidth="1"/>
  </cols>
  <sheetData>
    <row r="3" spans="1:16" x14ac:dyDescent="0.45">
      <c r="A3" s="4" t="s">
        <v>290</v>
      </c>
      <c r="B3" s="4" t="s">
        <v>289</v>
      </c>
    </row>
    <row r="4" spans="1:16" s="1" customFormat="1" ht="57" x14ac:dyDescent="0.45">
      <c r="A4" s="11" t="s">
        <v>287</v>
      </c>
      <c r="B4" s="1" t="s">
        <v>379</v>
      </c>
      <c r="C4" s="1" t="s">
        <v>386</v>
      </c>
      <c r="D4" s="1" t="s">
        <v>390</v>
      </c>
      <c r="E4" s="1" t="s">
        <v>380</v>
      </c>
      <c r="F4" s="1" t="s">
        <v>392</v>
      </c>
      <c r="G4" s="1" t="s">
        <v>61</v>
      </c>
      <c r="H4" s="1" t="s">
        <v>384</v>
      </c>
      <c r="I4" s="1" t="s">
        <v>382</v>
      </c>
      <c r="J4" s="1" t="s">
        <v>385</v>
      </c>
      <c r="K4" s="1" t="s">
        <v>387</v>
      </c>
      <c r="L4" s="1" t="s">
        <v>381</v>
      </c>
      <c r="M4" s="1" t="s">
        <v>288</v>
      </c>
      <c r="N4"/>
      <c r="O4"/>
      <c r="P4"/>
    </row>
    <row r="5" spans="1:16" x14ac:dyDescent="0.45">
      <c r="A5" s="5" t="s">
        <v>249</v>
      </c>
      <c r="B5">
        <v>1</v>
      </c>
      <c r="G5">
        <v>6</v>
      </c>
      <c r="M5">
        <v>7</v>
      </c>
    </row>
    <row r="6" spans="1:16" x14ac:dyDescent="0.45">
      <c r="A6" s="6" t="s">
        <v>38</v>
      </c>
      <c r="G6">
        <v>5</v>
      </c>
      <c r="M6">
        <v>5</v>
      </c>
    </row>
    <row r="7" spans="1:16" x14ac:dyDescent="0.45">
      <c r="A7" s="7" t="s">
        <v>47</v>
      </c>
      <c r="G7">
        <v>1</v>
      </c>
      <c r="M7">
        <v>1</v>
      </c>
    </row>
    <row r="8" spans="1:16" x14ac:dyDescent="0.45">
      <c r="A8" s="7" t="s">
        <v>404</v>
      </c>
      <c r="G8">
        <v>1</v>
      </c>
      <c r="M8">
        <v>1</v>
      </c>
    </row>
    <row r="9" spans="1:16" x14ac:dyDescent="0.45">
      <c r="A9" s="7" t="s">
        <v>405</v>
      </c>
      <c r="G9">
        <v>1</v>
      </c>
      <c r="M9">
        <v>1</v>
      </c>
    </row>
    <row r="10" spans="1:16" x14ac:dyDescent="0.45">
      <c r="A10" s="7" t="s">
        <v>377</v>
      </c>
      <c r="G10">
        <v>1</v>
      </c>
      <c r="M10">
        <v>1</v>
      </c>
    </row>
    <row r="11" spans="1:16" x14ac:dyDescent="0.45">
      <c r="A11" s="7" t="s">
        <v>46</v>
      </c>
      <c r="G11">
        <v>1</v>
      </c>
      <c r="M11">
        <v>1</v>
      </c>
    </row>
    <row r="12" spans="1:16" x14ac:dyDescent="0.45">
      <c r="A12" s="6" t="s">
        <v>157</v>
      </c>
      <c r="B12">
        <v>1</v>
      </c>
      <c r="G12">
        <v>1</v>
      </c>
      <c r="M12">
        <v>2</v>
      </c>
    </row>
    <row r="13" spans="1:16" x14ac:dyDescent="0.45">
      <c r="A13" s="7" t="s">
        <v>158</v>
      </c>
      <c r="B13">
        <v>1</v>
      </c>
      <c r="M13">
        <v>1</v>
      </c>
    </row>
    <row r="14" spans="1:16" x14ac:dyDescent="0.45">
      <c r="A14" s="7" t="s">
        <v>159</v>
      </c>
      <c r="G14">
        <v>1</v>
      </c>
      <c r="M14">
        <v>1</v>
      </c>
    </row>
    <row r="15" spans="1:16" x14ac:dyDescent="0.45">
      <c r="A15" s="5" t="s">
        <v>135</v>
      </c>
      <c r="G15">
        <v>1</v>
      </c>
      <c r="M15">
        <v>1</v>
      </c>
    </row>
    <row r="16" spans="1:16" x14ac:dyDescent="0.45">
      <c r="A16" s="6" t="s">
        <v>157</v>
      </c>
      <c r="G16">
        <v>1</v>
      </c>
      <c r="M16">
        <v>1</v>
      </c>
    </row>
    <row r="17" spans="1:13" x14ac:dyDescent="0.45">
      <c r="A17" s="7" t="s">
        <v>166</v>
      </c>
      <c r="G17">
        <v>1</v>
      </c>
      <c r="M17">
        <v>1</v>
      </c>
    </row>
    <row r="18" spans="1:13" x14ac:dyDescent="0.45">
      <c r="A18" s="5" t="s">
        <v>248</v>
      </c>
      <c r="C18">
        <v>1</v>
      </c>
      <c r="D18">
        <v>1</v>
      </c>
      <c r="E18">
        <v>7</v>
      </c>
      <c r="F18">
        <v>1</v>
      </c>
      <c r="G18">
        <v>9</v>
      </c>
      <c r="H18">
        <v>1</v>
      </c>
      <c r="I18">
        <v>2</v>
      </c>
      <c r="J18">
        <v>1</v>
      </c>
      <c r="K18">
        <v>1</v>
      </c>
      <c r="L18">
        <v>2</v>
      </c>
      <c r="M18">
        <v>26</v>
      </c>
    </row>
    <row r="19" spans="1:13" x14ac:dyDescent="0.45">
      <c r="A19" s="6" t="s">
        <v>38</v>
      </c>
      <c r="C19">
        <v>1</v>
      </c>
      <c r="E19">
        <v>5</v>
      </c>
      <c r="G19">
        <v>5</v>
      </c>
      <c r="H19">
        <v>1</v>
      </c>
      <c r="I19">
        <v>1</v>
      </c>
      <c r="K19">
        <v>1</v>
      </c>
      <c r="L19">
        <v>1</v>
      </c>
      <c r="M19">
        <v>15</v>
      </c>
    </row>
    <row r="20" spans="1:13" x14ac:dyDescent="0.45">
      <c r="A20" s="7" t="s">
        <v>28</v>
      </c>
      <c r="G20">
        <v>1</v>
      </c>
      <c r="M20">
        <v>1</v>
      </c>
    </row>
    <row r="21" spans="1:13" x14ac:dyDescent="0.45">
      <c r="A21" s="7" t="s">
        <v>252</v>
      </c>
      <c r="G21">
        <v>1</v>
      </c>
      <c r="M21">
        <v>1</v>
      </c>
    </row>
    <row r="22" spans="1:13" x14ac:dyDescent="0.45">
      <c r="A22" s="7" t="s">
        <v>29</v>
      </c>
      <c r="E22">
        <v>1</v>
      </c>
      <c r="M22">
        <v>1</v>
      </c>
    </row>
    <row r="23" spans="1:13" x14ac:dyDescent="0.45">
      <c r="A23" s="7" t="s">
        <v>254</v>
      </c>
      <c r="E23">
        <v>1</v>
      </c>
      <c r="M23">
        <v>1</v>
      </c>
    </row>
    <row r="24" spans="1:13" x14ac:dyDescent="0.45">
      <c r="A24" s="7" t="s">
        <v>261</v>
      </c>
      <c r="E24">
        <v>1</v>
      </c>
      <c r="M24">
        <v>1</v>
      </c>
    </row>
    <row r="25" spans="1:13" x14ac:dyDescent="0.45">
      <c r="A25" s="7" t="s">
        <v>269</v>
      </c>
      <c r="G25">
        <v>1</v>
      </c>
      <c r="M25">
        <v>1</v>
      </c>
    </row>
    <row r="26" spans="1:13" x14ac:dyDescent="0.45">
      <c r="A26" s="7" t="s">
        <v>35</v>
      </c>
      <c r="G26">
        <v>1</v>
      </c>
      <c r="M26">
        <v>1</v>
      </c>
    </row>
    <row r="27" spans="1:13" x14ac:dyDescent="0.45">
      <c r="A27" s="7" t="s">
        <v>44</v>
      </c>
      <c r="C27">
        <v>1</v>
      </c>
      <c r="M27">
        <v>1</v>
      </c>
    </row>
    <row r="28" spans="1:13" x14ac:dyDescent="0.45">
      <c r="A28" s="7" t="s">
        <v>406</v>
      </c>
      <c r="K28">
        <v>1</v>
      </c>
      <c r="M28">
        <v>1</v>
      </c>
    </row>
    <row r="29" spans="1:13" x14ac:dyDescent="0.45">
      <c r="A29" s="7" t="s">
        <v>30</v>
      </c>
      <c r="E29">
        <v>1</v>
      </c>
      <c r="M29">
        <v>1</v>
      </c>
    </row>
    <row r="30" spans="1:13" x14ac:dyDescent="0.45">
      <c r="A30" s="7" t="s">
        <v>31</v>
      </c>
      <c r="E30">
        <v>1</v>
      </c>
      <c r="M30">
        <v>1</v>
      </c>
    </row>
    <row r="31" spans="1:13" x14ac:dyDescent="0.45">
      <c r="A31" s="7" t="s">
        <v>32</v>
      </c>
      <c r="L31">
        <v>1</v>
      </c>
      <c r="M31">
        <v>1</v>
      </c>
    </row>
    <row r="32" spans="1:13" x14ac:dyDescent="0.45">
      <c r="A32" s="7" t="s">
        <v>33</v>
      </c>
      <c r="I32">
        <v>1</v>
      </c>
      <c r="M32">
        <v>1</v>
      </c>
    </row>
    <row r="33" spans="1:13" x14ac:dyDescent="0.45">
      <c r="A33" s="7" t="s">
        <v>34</v>
      </c>
      <c r="H33">
        <v>1</v>
      </c>
      <c r="M33">
        <v>1</v>
      </c>
    </row>
    <row r="34" spans="1:13" x14ac:dyDescent="0.45">
      <c r="A34" s="7" t="s">
        <v>162</v>
      </c>
      <c r="G34">
        <v>1</v>
      </c>
      <c r="M34">
        <v>1</v>
      </c>
    </row>
    <row r="35" spans="1:13" x14ac:dyDescent="0.45">
      <c r="A35" s="6" t="s">
        <v>157</v>
      </c>
      <c r="D35">
        <v>1</v>
      </c>
      <c r="E35">
        <v>2</v>
      </c>
      <c r="F35">
        <v>1</v>
      </c>
      <c r="G35">
        <v>4</v>
      </c>
      <c r="I35">
        <v>1</v>
      </c>
      <c r="J35">
        <v>1</v>
      </c>
      <c r="L35">
        <v>1</v>
      </c>
      <c r="M35">
        <v>11</v>
      </c>
    </row>
    <row r="36" spans="1:13" x14ac:dyDescent="0.45">
      <c r="A36" s="7" t="s">
        <v>281</v>
      </c>
      <c r="D36">
        <v>1</v>
      </c>
      <c r="M36">
        <v>1</v>
      </c>
    </row>
    <row r="37" spans="1:13" x14ac:dyDescent="0.45">
      <c r="A37" s="7" t="s">
        <v>407</v>
      </c>
      <c r="G37">
        <v>1</v>
      </c>
      <c r="M37">
        <v>1</v>
      </c>
    </row>
    <row r="38" spans="1:13" x14ac:dyDescent="0.45">
      <c r="A38" s="7" t="s">
        <v>280</v>
      </c>
      <c r="J38">
        <v>1</v>
      </c>
      <c r="M38">
        <v>1</v>
      </c>
    </row>
    <row r="39" spans="1:13" x14ac:dyDescent="0.45">
      <c r="A39" s="7" t="s">
        <v>282</v>
      </c>
      <c r="L39">
        <v>1</v>
      </c>
      <c r="M39">
        <v>1</v>
      </c>
    </row>
    <row r="40" spans="1:13" x14ac:dyDescent="0.45">
      <c r="A40" s="7" t="s">
        <v>160</v>
      </c>
      <c r="G40">
        <v>1</v>
      </c>
      <c r="M40">
        <v>1</v>
      </c>
    </row>
    <row r="41" spans="1:13" x14ac:dyDescent="0.45">
      <c r="A41" s="7" t="s">
        <v>161</v>
      </c>
      <c r="G41">
        <v>1</v>
      </c>
      <c r="M41">
        <v>1</v>
      </c>
    </row>
    <row r="42" spans="1:13" x14ac:dyDescent="0.45">
      <c r="A42" s="7" t="s">
        <v>163</v>
      </c>
      <c r="G42">
        <v>1</v>
      </c>
      <c r="M42">
        <v>1</v>
      </c>
    </row>
    <row r="43" spans="1:13" x14ac:dyDescent="0.45">
      <c r="A43" s="7" t="s">
        <v>164</v>
      </c>
      <c r="F43">
        <v>1</v>
      </c>
      <c r="M43">
        <v>1</v>
      </c>
    </row>
    <row r="44" spans="1:13" x14ac:dyDescent="0.45">
      <c r="A44" s="7" t="s">
        <v>401</v>
      </c>
      <c r="E44">
        <v>1</v>
      </c>
      <c r="M44">
        <v>1</v>
      </c>
    </row>
    <row r="45" spans="1:13" x14ac:dyDescent="0.45">
      <c r="A45" s="7" t="s">
        <v>165</v>
      </c>
      <c r="E45">
        <v>1</v>
      </c>
      <c r="M45">
        <v>1</v>
      </c>
    </row>
    <row r="46" spans="1:13" x14ac:dyDescent="0.45">
      <c r="A46" s="7" t="s">
        <v>286</v>
      </c>
      <c r="I46">
        <v>1</v>
      </c>
      <c r="M46">
        <v>1</v>
      </c>
    </row>
    <row r="47" spans="1:13" x14ac:dyDescent="0.45">
      <c r="A47" s="5" t="s">
        <v>288</v>
      </c>
      <c r="B47">
        <v>1</v>
      </c>
      <c r="C47">
        <v>1</v>
      </c>
      <c r="D47">
        <v>1</v>
      </c>
      <c r="E47">
        <v>7</v>
      </c>
      <c r="F47">
        <v>1</v>
      </c>
      <c r="G47">
        <v>16</v>
      </c>
      <c r="H47">
        <v>1</v>
      </c>
      <c r="I47">
        <v>2</v>
      </c>
      <c r="J47">
        <v>1</v>
      </c>
      <c r="K47">
        <v>1</v>
      </c>
      <c r="L47">
        <v>2</v>
      </c>
      <c r="M47">
        <v>34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3D63E-6FEA-442C-BCD1-89F29B2CA657}">
  <dimension ref="A1:H19"/>
  <sheetViews>
    <sheetView topLeftCell="A17" workbookViewId="0">
      <selection activeCell="H12" sqref="H12"/>
    </sheetView>
  </sheetViews>
  <sheetFormatPr defaultRowHeight="14.25" x14ac:dyDescent="0.45"/>
  <cols>
    <col min="1" max="1" width="12.06640625" customWidth="1"/>
    <col min="6" max="6" width="10.73046875" customWidth="1"/>
  </cols>
  <sheetData>
    <row r="1" spans="1:8" ht="28.5" x14ac:dyDescent="0.45">
      <c r="A1" t="s">
        <v>748</v>
      </c>
      <c r="B1" s="1" t="s">
        <v>380</v>
      </c>
      <c r="C1" s="1" t="s">
        <v>743</v>
      </c>
      <c r="D1" s="1" t="s">
        <v>744</v>
      </c>
      <c r="E1" s="1" t="s">
        <v>745</v>
      </c>
      <c r="F1" s="1" t="s">
        <v>742</v>
      </c>
      <c r="G1" s="1" t="s">
        <v>741</v>
      </c>
    </row>
    <row r="2" spans="1:8" x14ac:dyDescent="0.45">
      <c r="A2" t="s">
        <v>630</v>
      </c>
      <c r="B2">
        <v>6</v>
      </c>
      <c r="C2">
        <v>3</v>
      </c>
      <c r="D2">
        <v>1</v>
      </c>
      <c r="E2">
        <v>2</v>
      </c>
      <c r="F2">
        <v>1</v>
      </c>
      <c r="G2">
        <v>1</v>
      </c>
    </row>
    <row r="3" spans="1:8" x14ac:dyDescent="0.45">
      <c r="A3" t="s">
        <v>157</v>
      </c>
      <c r="B3">
        <v>3</v>
      </c>
      <c r="C3">
        <v>2</v>
      </c>
      <c r="D3">
        <v>2</v>
      </c>
      <c r="E3">
        <v>1</v>
      </c>
      <c r="F3">
        <v>2</v>
      </c>
      <c r="G3">
        <v>0</v>
      </c>
    </row>
    <row r="4" spans="1:8" x14ac:dyDescent="0.45">
      <c r="A4" t="s">
        <v>606</v>
      </c>
      <c r="B4">
        <v>9</v>
      </c>
      <c r="C4">
        <v>5</v>
      </c>
      <c r="D4">
        <v>3</v>
      </c>
      <c r="E4">
        <v>3</v>
      </c>
      <c r="F4">
        <v>3</v>
      </c>
      <c r="G4">
        <v>1</v>
      </c>
    </row>
    <row r="6" spans="1:8" x14ac:dyDescent="0.45">
      <c r="A6" t="s">
        <v>748</v>
      </c>
      <c r="B6" s="1" t="s">
        <v>61</v>
      </c>
      <c r="C6" t="s">
        <v>746</v>
      </c>
      <c r="D6" s="1" t="s">
        <v>60</v>
      </c>
      <c r="G6" s="1" t="s">
        <v>86</v>
      </c>
      <c r="H6" t="s">
        <v>92</v>
      </c>
    </row>
    <row r="7" spans="1:8" x14ac:dyDescent="0.45">
      <c r="A7" t="s">
        <v>630</v>
      </c>
      <c r="B7">
        <v>5</v>
      </c>
      <c r="C7">
        <v>7</v>
      </c>
      <c r="D7">
        <v>3</v>
      </c>
      <c r="F7" t="s">
        <v>630</v>
      </c>
      <c r="G7">
        <v>10</v>
      </c>
      <c r="H7">
        <v>5</v>
      </c>
    </row>
    <row r="8" spans="1:8" x14ac:dyDescent="0.45">
      <c r="A8" t="s">
        <v>157</v>
      </c>
      <c r="B8">
        <v>4</v>
      </c>
      <c r="C8">
        <v>5</v>
      </c>
      <c r="D8">
        <v>2</v>
      </c>
      <c r="F8" t="s">
        <v>157</v>
      </c>
      <c r="G8">
        <v>7</v>
      </c>
      <c r="H8">
        <v>4</v>
      </c>
    </row>
    <row r="9" spans="1:8" x14ac:dyDescent="0.45">
      <c r="A9" t="s">
        <v>606</v>
      </c>
      <c r="B9">
        <v>8</v>
      </c>
      <c r="C9">
        <v>12</v>
      </c>
      <c r="D9">
        <v>5</v>
      </c>
      <c r="F9" t="s">
        <v>606</v>
      </c>
      <c r="G9">
        <v>17</v>
      </c>
      <c r="H9">
        <v>8</v>
      </c>
    </row>
    <row r="11" spans="1:8" ht="28.5" x14ac:dyDescent="0.45">
      <c r="A11" t="s">
        <v>747</v>
      </c>
      <c r="B11" s="1" t="s">
        <v>380</v>
      </c>
      <c r="C11" s="1" t="s">
        <v>743</v>
      </c>
      <c r="D11" s="1" t="s">
        <v>744</v>
      </c>
      <c r="E11" s="1" t="s">
        <v>745</v>
      </c>
      <c r="F11" s="1" t="s">
        <v>742</v>
      </c>
      <c r="G11" s="1" t="s">
        <v>741</v>
      </c>
    </row>
    <row r="12" spans="1:8" x14ac:dyDescent="0.45">
      <c r="A12" t="s">
        <v>630</v>
      </c>
      <c r="B12">
        <f t="shared" ref="B12:C12" si="0">B2/15*100</f>
        <v>40</v>
      </c>
      <c r="C12">
        <f t="shared" si="0"/>
        <v>20</v>
      </c>
      <c r="D12">
        <f>TRUNC(D2/15*100)</f>
        <v>6</v>
      </c>
      <c r="E12">
        <f>TRUNC(E2/15*100)</f>
        <v>13</v>
      </c>
      <c r="F12">
        <f>TRUNC(F2/15*100)</f>
        <v>6</v>
      </c>
      <c r="G12">
        <f>TRUNC(G2/15*100)</f>
        <v>6</v>
      </c>
    </row>
    <row r="13" spans="1:8" x14ac:dyDescent="0.45">
      <c r="A13" t="s">
        <v>157</v>
      </c>
      <c r="B13">
        <f>TRUNC(B3/11*100)</f>
        <v>27</v>
      </c>
      <c r="C13">
        <f>TRUNC(C3/11*100)</f>
        <v>18</v>
      </c>
      <c r="D13">
        <f>TRUNC(D3/11*100)</f>
        <v>18</v>
      </c>
      <c r="E13">
        <f>TRUNC(E3/11*100)</f>
        <v>9</v>
      </c>
      <c r="F13">
        <f>TRUNC(F3/11*100)</f>
        <v>18</v>
      </c>
      <c r="G13">
        <f t="shared" ref="G13" si="1">G3/11*100</f>
        <v>0</v>
      </c>
    </row>
    <row r="14" spans="1:8" x14ac:dyDescent="0.45">
      <c r="A14" t="s">
        <v>606</v>
      </c>
      <c r="B14">
        <f t="shared" ref="B14:G14" si="2">TRUNC(B4/26*100)</f>
        <v>34</v>
      </c>
      <c r="C14">
        <f t="shared" si="2"/>
        <v>19</v>
      </c>
      <c r="D14">
        <f t="shared" si="2"/>
        <v>11</v>
      </c>
      <c r="E14">
        <f t="shared" si="2"/>
        <v>11</v>
      </c>
      <c r="F14">
        <f t="shared" si="2"/>
        <v>11</v>
      </c>
      <c r="G14">
        <f t="shared" si="2"/>
        <v>3</v>
      </c>
    </row>
    <row r="16" spans="1:8" x14ac:dyDescent="0.45">
      <c r="A16" t="s">
        <v>747</v>
      </c>
      <c r="B16" s="1" t="s">
        <v>61</v>
      </c>
      <c r="C16" t="s">
        <v>746</v>
      </c>
      <c r="D16" s="1" t="s">
        <v>60</v>
      </c>
      <c r="G16" s="1" t="s">
        <v>86</v>
      </c>
      <c r="H16" t="s">
        <v>92</v>
      </c>
    </row>
    <row r="17" spans="1:8" x14ac:dyDescent="0.45">
      <c r="A17" t="s">
        <v>630</v>
      </c>
      <c r="B17">
        <f>TRUNC(B7/15*100)</f>
        <v>33</v>
      </c>
      <c r="C17">
        <f>TRUNC(C7/15*100)</f>
        <v>46</v>
      </c>
      <c r="D17">
        <f>D7/15*100</f>
        <v>20</v>
      </c>
      <c r="F17" t="s">
        <v>630</v>
      </c>
      <c r="G17">
        <f>TRUNC(G7/15*100)</f>
        <v>66</v>
      </c>
      <c r="H17">
        <f>TRUNC(H7/15*100)</f>
        <v>33</v>
      </c>
    </row>
    <row r="18" spans="1:8" x14ac:dyDescent="0.45">
      <c r="A18" t="s">
        <v>157</v>
      </c>
      <c r="B18">
        <f>TRUNC(B8/11*100)</f>
        <v>36</v>
      </c>
      <c r="C18">
        <f>TRUNC(C8/11*100)</f>
        <v>45</v>
      </c>
      <c r="D18">
        <f>TRUNC(D8/11*100)</f>
        <v>18</v>
      </c>
      <c r="F18" t="s">
        <v>157</v>
      </c>
      <c r="G18">
        <f>TRUNC(G8/11*100)</f>
        <v>63</v>
      </c>
      <c r="H18">
        <f>TRUNC(H8/11*100)</f>
        <v>36</v>
      </c>
    </row>
    <row r="19" spans="1:8" x14ac:dyDescent="0.45">
      <c r="A19" t="s">
        <v>606</v>
      </c>
      <c r="B19">
        <f>TRUNC(B9/26*100)</f>
        <v>30</v>
      </c>
      <c r="C19">
        <f>TRUNC(C9/26*100)</f>
        <v>46</v>
      </c>
      <c r="D19">
        <f>TRUNC(D9/26*100)</f>
        <v>19</v>
      </c>
      <c r="F19" t="s">
        <v>606</v>
      </c>
      <c r="G19">
        <f>TRUNC(G9/26*100)</f>
        <v>65</v>
      </c>
      <c r="H19">
        <f>TRUNC(H9/26*100)</f>
        <v>30</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36F39-C23F-4C3D-9B98-3830CF4B5E3D}">
  <dimension ref="A1:K47"/>
  <sheetViews>
    <sheetView zoomScale="80" zoomScaleNormal="80" workbookViewId="0">
      <pane xSplit="1" ySplit="4" topLeftCell="B23" activePane="bottomRight" state="frozen"/>
      <selection pane="topRight" activeCell="B1" sqref="B1"/>
      <selection pane="bottomLeft" activeCell="A5" sqref="A5"/>
      <selection pane="bottomRight" activeCell="K35" sqref="K35"/>
    </sheetView>
  </sheetViews>
  <sheetFormatPr defaultRowHeight="14.25" x14ac:dyDescent="0.45"/>
  <cols>
    <col min="1" max="1" width="40.1328125" bestFit="1" customWidth="1"/>
    <col min="2" max="2" width="15.3984375" bestFit="1" customWidth="1"/>
    <col min="3" max="3" width="12.06640625" bestFit="1" customWidth="1"/>
    <col min="4" max="4" width="5.3984375" bestFit="1" customWidth="1"/>
    <col min="5" max="5" width="8.6640625" bestFit="1" customWidth="1"/>
    <col min="6" max="6" width="10.6640625" bestFit="1" customWidth="1"/>
    <col min="7" max="7" width="7.86328125" bestFit="1" customWidth="1"/>
    <col min="8" max="8" width="10.1328125" bestFit="1" customWidth="1"/>
    <col min="9" max="9" width="10.265625" bestFit="1" customWidth="1"/>
    <col min="10" max="10" width="9.73046875" bestFit="1" customWidth="1"/>
    <col min="11" max="11" width="9.86328125" bestFit="1" customWidth="1"/>
  </cols>
  <sheetData>
    <row r="1" spans="1:11" x14ac:dyDescent="0.45">
      <c r="A1" s="4" t="s">
        <v>5</v>
      </c>
      <c r="B1" t="s">
        <v>589</v>
      </c>
    </row>
    <row r="3" spans="1:11" x14ac:dyDescent="0.45">
      <c r="A3" s="4" t="s">
        <v>290</v>
      </c>
      <c r="B3" s="4" t="s">
        <v>289</v>
      </c>
    </row>
    <row r="4" spans="1:11" x14ac:dyDescent="0.45">
      <c r="A4" s="4" t="s">
        <v>287</v>
      </c>
      <c r="B4" t="s">
        <v>327</v>
      </c>
      <c r="C4" t="s">
        <v>85</v>
      </c>
      <c r="D4" t="s">
        <v>81</v>
      </c>
      <c r="E4" t="s">
        <v>342</v>
      </c>
      <c r="F4" t="s">
        <v>297</v>
      </c>
      <c r="G4" t="s">
        <v>80</v>
      </c>
      <c r="H4" t="s">
        <v>82</v>
      </c>
      <c r="I4" t="s">
        <v>315</v>
      </c>
      <c r="J4" t="s">
        <v>493</v>
      </c>
      <c r="K4" t="s">
        <v>288</v>
      </c>
    </row>
    <row r="5" spans="1:11" x14ac:dyDescent="0.45">
      <c r="A5" s="5" t="s">
        <v>249</v>
      </c>
      <c r="B5">
        <v>1</v>
      </c>
      <c r="D5">
        <v>1</v>
      </c>
      <c r="F5">
        <v>1</v>
      </c>
      <c r="H5">
        <v>3</v>
      </c>
      <c r="I5">
        <v>3</v>
      </c>
      <c r="J5">
        <v>1</v>
      </c>
      <c r="K5">
        <v>10</v>
      </c>
    </row>
    <row r="6" spans="1:11" x14ac:dyDescent="0.45">
      <c r="A6" s="6" t="s">
        <v>38</v>
      </c>
      <c r="D6">
        <v>1</v>
      </c>
      <c r="F6">
        <v>1</v>
      </c>
      <c r="H6">
        <v>3</v>
      </c>
      <c r="I6">
        <v>2</v>
      </c>
      <c r="K6">
        <v>7</v>
      </c>
    </row>
    <row r="7" spans="1:11" x14ac:dyDescent="0.45">
      <c r="A7" s="7" t="s">
        <v>47</v>
      </c>
      <c r="H7">
        <v>1</v>
      </c>
      <c r="K7">
        <v>1</v>
      </c>
    </row>
    <row r="8" spans="1:11" x14ac:dyDescent="0.45">
      <c r="A8" s="7" t="s">
        <v>275</v>
      </c>
      <c r="H8">
        <v>1</v>
      </c>
      <c r="K8">
        <v>1</v>
      </c>
    </row>
    <row r="9" spans="1:11" x14ac:dyDescent="0.45">
      <c r="A9" s="7" t="s">
        <v>274</v>
      </c>
      <c r="H9">
        <v>1</v>
      </c>
      <c r="K9">
        <v>1</v>
      </c>
    </row>
    <row r="10" spans="1:11" x14ac:dyDescent="0.45">
      <c r="A10" s="7" t="s">
        <v>273</v>
      </c>
      <c r="F10">
        <v>1</v>
      </c>
      <c r="K10">
        <v>1</v>
      </c>
    </row>
    <row r="11" spans="1:11" x14ac:dyDescent="0.45">
      <c r="A11" s="7" t="s">
        <v>46</v>
      </c>
      <c r="D11">
        <v>1</v>
      </c>
      <c r="I11">
        <v>2</v>
      </c>
      <c r="K11">
        <v>3</v>
      </c>
    </row>
    <row r="12" spans="1:11" x14ac:dyDescent="0.45">
      <c r="A12" s="6" t="s">
        <v>157</v>
      </c>
      <c r="B12">
        <v>1</v>
      </c>
      <c r="I12">
        <v>1</v>
      </c>
      <c r="J12">
        <v>1</v>
      </c>
      <c r="K12">
        <v>3</v>
      </c>
    </row>
    <row r="13" spans="1:11" x14ac:dyDescent="0.45">
      <c r="A13" s="7" t="s">
        <v>158</v>
      </c>
      <c r="B13">
        <v>1</v>
      </c>
      <c r="J13">
        <v>1</v>
      </c>
      <c r="K13">
        <v>2</v>
      </c>
    </row>
    <row r="14" spans="1:11" x14ac:dyDescent="0.45">
      <c r="A14" s="7" t="s">
        <v>159</v>
      </c>
      <c r="I14">
        <v>1</v>
      </c>
      <c r="K14">
        <v>1</v>
      </c>
    </row>
    <row r="15" spans="1:11" x14ac:dyDescent="0.45">
      <c r="A15" s="5" t="s">
        <v>135</v>
      </c>
      <c r="B15">
        <v>1</v>
      </c>
      <c r="K15">
        <v>1</v>
      </c>
    </row>
    <row r="16" spans="1:11" x14ac:dyDescent="0.45">
      <c r="A16" s="6" t="s">
        <v>157</v>
      </c>
      <c r="B16">
        <v>1</v>
      </c>
      <c r="K16">
        <v>1</v>
      </c>
    </row>
    <row r="17" spans="1:11" x14ac:dyDescent="0.45">
      <c r="A17" s="7" t="s">
        <v>166</v>
      </c>
      <c r="B17">
        <v>1</v>
      </c>
      <c r="K17">
        <v>1</v>
      </c>
    </row>
    <row r="18" spans="1:11" x14ac:dyDescent="0.45">
      <c r="A18" s="5" t="s">
        <v>248</v>
      </c>
      <c r="B18">
        <v>10</v>
      </c>
      <c r="C18">
        <v>2</v>
      </c>
      <c r="D18">
        <v>10</v>
      </c>
      <c r="E18">
        <v>1</v>
      </c>
      <c r="F18">
        <v>11</v>
      </c>
      <c r="G18">
        <v>1</v>
      </c>
      <c r="H18">
        <v>9</v>
      </c>
      <c r="I18">
        <v>12</v>
      </c>
      <c r="J18">
        <v>8</v>
      </c>
      <c r="K18">
        <v>64</v>
      </c>
    </row>
    <row r="19" spans="1:11" x14ac:dyDescent="0.45">
      <c r="A19" s="6" t="s">
        <v>38</v>
      </c>
      <c r="B19">
        <v>3</v>
      </c>
      <c r="C19">
        <v>2</v>
      </c>
      <c r="D19">
        <v>4</v>
      </c>
      <c r="E19">
        <v>1</v>
      </c>
      <c r="F19">
        <v>10</v>
      </c>
      <c r="G19">
        <v>1</v>
      </c>
      <c r="H19">
        <v>6</v>
      </c>
      <c r="I19">
        <v>6</v>
      </c>
      <c r="J19">
        <v>7</v>
      </c>
      <c r="K19">
        <v>40</v>
      </c>
    </row>
    <row r="20" spans="1:11" x14ac:dyDescent="0.45">
      <c r="A20" s="7" t="s">
        <v>28</v>
      </c>
      <c r="B20">
        <v>1</v>
      </c>
      <c r="K20">
        <v>1</v>
      </c>
    </row>
    <row r="21" spans="1:11" x14ac:dyDescent="0.45">
      <c r="A21" s="7" t="s">
        <v>252</v>
      </c>
      <c r="D21">
        <v>1</v>
      </c>
      <c r="K21">
        <v>1</v>
      </c>
    </row>
    <row r="22" spans="1:11" x14ac:dyDescent="0.45">
      <c r="A22" s="7" t="s">
        <v>29</v>
      </c>
      <c r="J22">
        <v>1</v>
      </c>
      <c r="K22">
        <v>1</v>
      </c>
    </row>
    <row r="23" spans="1:11" x14ac:dyDescent="0.45">
      <c r="A23" s="7" t="s">
        <v>254</v>
      </c>
      <c r="B23">
        <v>1</v>
      </c>
      <c r="D23">
        <v>1</v>
      </c>
      <c r="F23">
        <v>1</v>
      </c>
      <c r="I23">
        <v>1</v>
      </c>
      <c r="J23">
        <v>2</v>
      </c>
      <c r="K23">
        <v>6</v>
      </c>
    </row>
    <row r="24" spans="1:11" x14ac:dyDescent="0.45">
      <c r="A24" s="7" t="s">
        <v>261</v>
      </c>
      <c r="D24">
        <v>1</v>
      </c>
      <c r="F24">
        <v>1</v>
      </c>
      <c r="I24">
        <v>2</v>
      </c>
      <c r="J24">
        <v>1</v>
      </c>
      <c r="K24">
        <v>5</v>
      </c>
    </row>
    <row r="25" spans="1:11" x14ac:dyDescent="0.45">
      <c r="A25" s="7" t="s">
        <v>269</v>
      </c>
      <c r="E25">
        <v>1</v>
      </c>
      <c r="F25">
        <v>4</v>
      </c>
      <c r="G25">
        <v>1</v>
      </c>
      <c r="H25">
        <v>1</v>
      </c>
      <c r="K25">
        <v>7</v>
      </c>
    </row>
    <row r="26" spans="1:11" x14ac:dyDescent="0.45">
      <c r="A26" s="7" t="s">
        <v>35</v>
      </c>
      <c r="F26">
        <v>1</v>
      </c>
      <c r="K26">
        <v>1</v>
      </c>
    </row>
    <row r="27" spans="1:11" x14ac:dyDescent="0.45">
      <c r="A27" s="7" t="s">
        <v>44</v>
      </c>
      <c r="C27">
        <v>1</v>
      </c>
      <c r="K27">
        <v>1</v>
      </c>
    </row>
    <row r="28" spans="1:11" x14ac:dyDescent="0.45">
      <c r="A28" s="7" t="s">
        <v>45</v>
      </c>
      <c r="F28">
        <v>1</v>
      </c>
      <c r="K28">
        <v>1</v>
      </c>
    </row>
    <row r="29" spans="1:11" x14ac:dyDescent="0.45">
      <c r="A29" s="7" t="s">
        <v>30</v>
      </c>
      <c r="H29">
        <v>1</v>
      </c>
      <c r="K29">
        <v>1</v>
      </c>
    </row>
    <row r="30" spans="1:11" x14ac:dyDescent="0.45">
      <c r="A30" s="7" t="s">
        <v>31</v>
      </c>
      <c r="H30">
        <v>1</v>
      </c>
      <c r="K30">
        <v>1</v>
      </c>
    </row>
    <row r="31" spans="1:11" x14ac:dyDescent="0.45">
      <c r="A31" s="7" t="s">
        <v>32</v>
      </c>
      <c r="J31">
        <v>1</v>
      </c>
      <c r="K31">
        <v>1</v>
      </c>
    </row>
    <row r="32" spans="1:11" x14ac:dyDescent="0.45">
      <c r="A32" s="7" t="s">
        <v>33</v>
      </c>
      <c r="D32">
        <v>1</v>
      </c>
      <c r="K32">
        <v>1</v>
      </c>
    </row>
    <row r="33" spans="1:11" x14ac:dyDescent="0.45">
      <c r="A33" s="7" t="s">
        <v>34</v>
      </c>
      <c r="F33">
        <v>1</v>
      </c>
      <c r="H33">
        <v>1</v>
      </c>
      <c r="I33">
        <v>2</v>
      </c>
      <c r="J33">
        <v>1</v>
      </c>
      <c r="K33">
        <v>5</v>
      </c>
    </row>
    <row r="34" spans="1:11" x14ac:dyDescent="0.45">
      <c r="A34" s="7" t="s">
        <v>162</v>
      </c>
      <c r="B34">
        <v>1</v>
      </c>
      <c r="C34">
        <v>1</v>
      </c>
      <c r="F34">
        <v>1</v>
      </c>
      <c r="H34">
        <v>2</v>
      </c>
      <c r="I34">
        <v>1</v>
      </c>
      <c r="J34">
        <v>1</v>
      </c>
      <c r="K34">
        <v>7</v>
      </c>
    </row>
    <row r="35" spans="1:11" x14ac:dyDescent="0.45">
      <c r="A35" s="6" t="s">
        <v>157</v>
      </c>
      <c r="B35">
        <v>7</v>
      </c>
      <c r="D35">
        <v>6</v>
      </c>
      <c r="F35">
        <v>1</v>
      </c>
      <c r="H35">
        <v>3</v>
      </c>
      <c r="I35">
        <v>6</v>
      </c>
      <c r="J35">
        <v>1</v>
      </c>
      <c r="K35">
        <v>24</v>
      </c>
    </row>
    <row r="36" spans="1:11" x14ac:dyDescent="0.45">
      <c r="A36" s="7" t="s">
        <v>281</v>
      </c>
      <c r="B36">
        <v>1</v>
      </c>
      <c r="D36">
        <v>2</v>
      </c>
      <c r="H36">
        <v>1</v>
      </c>
      <c r="K36">
        <v>4</v>
      </c>
    </row>
    <row r="37" spans="1:11" x14ac:dyDescent="0.45">
      <c r="A37" s="7" t="s">
        <v>217</v>
      </c>
      <c r="B37">
        <v>1</v>
      </c>
      <c r="K37">
        <v>1</v>
      </c>
    </row>
    <row r="38" spans="1:11" x14ac:dyDescent="0.45">
      <c r="A38" s="7" t="s">
        <v>280</v>
      </c>
      <c r="B38">
        <v>1</v>
      </c>
      <c r="J38">
        <v>1</v>
      </c>
      <c r="K38">
        <v>2</v>
      </c>
    </row>
    <row r="39" spans="1:11" x14ac:dyDescent="0.45">
      <c r="A39" s="7" t="s">
        <v>282</v>
      </c>
      <c r="B39">
        <v>2</v>
      </c>
      <c r="H39">
        <v>1</v>
      </c>
      <c r="K39">
        <v>3</v>
      </c>
    </row>
    <row r="40" spans="1:11" x14ac:dyDescent="0.45">
      <c r="A40" s="7" t="s">
        <v>160</v>
      </c>
      <c r="H40">
        <v>1</v>
      </c>
      <c r="K40">
        <v>1</v>
      </c>
    </row>
    <row r="41" spans="1:11" x14ac:dyDescent="0.45">
      <c r="A41" s="7" t="s">
        <v>161</v>
      </c>
      <c r="F41">
        <v>1</v>
      </c>
      <c r="K41">
        <v>1</v>
      </c>
    </row>
    <row r="42" spans="1:11" x14ac:dyDescent="0.45">
      <c r="A42" s="7" t="s">
        <v>163</v>
      </c>
      <c r="I42">
        <v>1</v>
      </c>
      <c r="K42">
        <v>1</v>
      </c>
    </row>
    <row r="43" spans="1:11" x14ac:dyDescent="0.45">
      <c r="A43" s="7" t="s">
        <v>164</v>
      </c>
      <c r="I43">
        <v>1</v>
      </c>
      <c r="K43">
        <v>1</v>
      </c>
    </row>
    <row r="44" spans="1:11" x14ac:dyDescent="0.45">
      <c r="A44" s="7" t="s">
        <v>401</v>
      </c>
      <c r="I44">
        <v>1</v>
      </c>
      <c r="K44">
        <v>1</v>
      </c>
    </row>
    <row r="45" spans="1:11" x14ac:dyDescent="0.45">
      <c r="A45" s="7" t="s">
        <v>165</v>
      </c>
      <c r="B45">
        <v>1</v>
      </c>
      <c r="K45">
        <v>1</v>
      </c>
    </row>
    <row r="46" spans="1:11" x14ac:dyDescent="0.45">
      <c r="A46" s="7" t="s">
        <v>286</v>
      </c>
      <c r="B46">
        <v>1</v>
      </c>
      <c r="D46">
        <v>4</v>
      </c>
      <c r="I46">
        <v>3</v>
      </c>
      <c r="K46">
        <v>8</v>
      </c>
    </row>
    <row r="47" spans="1:11" x14ac:dyDescent="0.45">
      <c r="A47" s="5" t="s">
        <v>288</v>
      </c>
      <c r="B47">
        <v>12</v>
      </c>
      <c r="C47">
        <v>2</v>
      </c>
      <c r="D47">
        <v>11</v>
      </c>
      <c r="E47">
        <v>1</v>
      </c>
      <c r="F47">
        <v>12</v>
      </c>
      <c r="G47">
        <v>1</v>
      </c>
      <c r="H47">
        <v>12</v>
      </c>
      <c r="I47">
        <v>15</v>
      </c>
      <c r="J47">
        <v>9</v>
      </c>
      <c r="K47">
        <v>75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AD3AB-B664-401D-B712-629EC518C3B8}">
  <dimension ref="A1:T28"/>
  <sheetViews>
    <sheetView tabSelected="1" topLeftCell="D22" workbookViewId="0">
      <selection activeCell="H44" sqref="H44"/>
    </sheetView>
  </sheetViews>
  <sheetFormatPr defaultRowHeight="14.25" x14ac:dyDescent="0.45"/>
  <cols>
    <col min="1" max="1" width="18.73046875" customWidth="1"/>
    <col min="9" max="9" width="12.73046875" customWidth="1"/>
  </cols>
  <sheetData>
    <row r="1" spans="1:9" x14ac:dyDescent="0.45">
      <c r="B1" s="20" t="s">
        <v>612</v>
      </c>
      <c r="C1" s="20" t="s">
        <v>616</v>
      </c>
      <c r="D1" s="20" t="s">
        <v>617</v>
      </c>
      <c r="E1" s="20" t="s">
        <v>611</v>
      </c>
      <c r="F1" s="20" t="s">
        <v>615</v>
      </c>
      <c r="G1" s="20" t="s">
        <v>614</v>
      </c>
      <c r="H1" s="20" t="s">
        <v>613</v>
      </c>
      <c r="I1" s="20" t="s">
        <v>85</v>
      </c>
    </row>
    <row r="2" spans="1:9" x14ac:dyDescent="0.45">
      <c r="A2" s="22" t="s">
        <v>38</v>
      </c>
      <c r="B2" s="13">
        <f t="shared" ref="B2:I2" si="0">TRUNC((B25/40)*100)</f>
        <v>10</v>
      </c>
      <c r="C2" s="13">
        <f t="shared" si="0"/>
        <v>15</v>
      </c>
      <c r="D2" s="13">
        <f t="shared" si="0"/>
        <v>17</v>
      </c>
      <c r="E2" s="13">
        <f t="shared" si="0"/>
        <v>7</v>
      </c>
      <c r="F2" s="13">
        <f t="shared" si="0"/>
        <v>15</v>
      </c>
      <c r="G2" s="13">
        <f t="shared" si="0"/>
        <v>25</v>
      </c>
      <c r="H2" s="13">
        <f t="shared" si="0"/>
        <v>2</v>
      </c>
      <c r="I2" s="13">
        <f t="shared" si="0"/>
        <v>7</v>
      </c>
    </row>
    <row r="4" spans="1:9" x14ac:dyDescent="0.45">
      <c r="B4" s="20" t="s">
        <v>612</v>
      </c>
      <c r="C4" s="20" t="s">
        <v>616</v>
      </c>
      <c r="D4" s="20" t="s">
        <v>617</v>
      </c>
      <c r="E4" s="20" t="s">
        <v>611</v>
      </c>
      <c r="F4" s="20" t="s">
        <v>615</v>
      </c>
      <c r="G4" s="20" t="s">
        <v>614</v>
      </c>
      <c r="H4" s="20" t="s">
        <v>613</v>
      </c>
      <c r="I4" s="20" t="s">
        <v>85</v>
      </c>
    </row>
    <row r="5" spans="1:9" x14ac:dyDescent="0.45">
      <c r="A5" s="22" t="s">
        <v>157</v>
      </c>
      <c r="B5" s="13">
        <f t="shared" ref="B5:I5" si="1">TRUNC((B28/24)*100)</f>
        <v>25</v>
      </c>
      <c r="C5" s="13">
        <f t="shared" si="1"/>
        <v>25</v>
      </c>
      <c r="D5" s="13">
        <f t="shared" si="1"/>
        <v>4</v>
      </c>
      <c r="E5" s="13">
        <f t="shared" si="1"/>
        <v>29</v>
      </c>
      <c r="F5" s="13">
        <f t="shared" si="1"/>
        <v>12</v>
      </c>
      <c r="G5" s="13">
        <f t="shared" si="1"/>
        <v>4</v>
      </c>
      <c r="H5" s="13">
        <f t="shared" si="1"/>
        <v>0</v>
      </c>
      <c r="I5" s="13">
        <f t="shared" si="1"/>
        <v>0</v>
      </c>
    </row>
    <row r="24" spans="1:20" x14ac:dyDescent="0.45">
      <c r="B24" s="20" t="s">
        <v>612</v>
      </c>
      <c r="C24" s="20" t="s">
        <v>616</v>
      </c>
      <c r="D24" s="20" t="s">
        <v>617</v>
      </c>
      <c r="E24" s="20" t="s">
        <v>611</v>
      </c>
      <c r="F24" s="20" t="s">
        <v>615</v>
      </c>
      <c r="G24" s="20" t="s">
        <v>614</v>
      </c>
      <c r="H24" s="20" t="s">
        <v>613</v>
      </c>
      <c r="I24" s="20" t="s">
        <v>85</v>
      </c>
      <c r="K24" s="19"/>
      <c r="L24" s="19"/>
      <c r="M24" s="19"/>
      <c r="N24" s="19"/>
      <c r="O24" s="19"/>
      <c r="P24" s="19"/>
      <c r="Q24" s="19"/>
      <c r="R24" s="19"/>
      <c r="S24" s="19"/>
      <c r="T24" s="19"/>
    </row>
    <row r="25" spans="1:20" x14ac:dyDescent="0.45">
      <c r="A25" s="22" t="s">
        <v>38</v>
      </c>
      <c r="B25" s="13">
        <v>4</v>
      </c>
      <c r="C25" s="13">
        <v>6</v>
      </c>
      <c r="D25" s="13">
        <v>7</v>
      </c>
      <c r="E25" s="13">
        <v>3</v>
      </c>
      <c r="F25" s="13">
        <v>6</v>
      </c>
      <c r="G25" s="13">
        <v>10</v>
      </c>
      <c r="H25" s="13">
        <v>1</v>
      </c>
      <c r="I25" s="13">
        <v>3</v>
      </c>
      <c r="J25">
        <f>SUM(B25:I25)</f>
        <v>40</v>
      </c>
      <c r="K25" s="19"/>
      <c r="L25" s="19"/>
      <c r="M25" s="19"/>
      <c r="N25" s="19"/>
      <c r="O25" s="19"/>
      <c r="P25" s="19"/>
      <c r="Q25" s="19"/>
      <c r="R25" s="19"/>
      <c r="S25" s="19"/>
      <c r="T25" s="19"/>
    </row>
    <row r="26" spans="1:20" x14ac:dyDescent="0.45">
      <c r="K26" s="13"/>
      <c r="L26" s="13"/>
      <c r="M26" s="13"/>
      <c r="N26" s="13"/>
      <c r="O26" s="13"/>
      <c r="P26" s="13"/>
      <c r="Q26" s="13"/>
      <c r="R26" s="13"/>
      <c r="S26" s="13"/>
      <c r="T26" s="13"/>
    </row>
    <row r="27" spans="1:20" x14ac:dyDescent="0.45">
      <c r="B27" s="20" t="s">
        <v>612</v>
      </c>
      <c r="C27" s="20" t="s">
        <v>616</v>
      </c>
      <c r="D27" s="20" t="s">
        <v>617</v>
      </c>
      <c r="E27" s="20" t="s">
        <v>611</v>
      </c>
      <c r="F27" s="20" t="s">
        <v>615</v>
      </c>
      <c r="G27" s="20" t="s">
        <v>614</v>
      </c>
      <c r="H27" s="20" t="s">
        <v>613</v>
      </c>
      <c r="I27" s="20" t="s">
        <v>85</v>
      </c>
      <c r="K27" s="13"/>
      <c r="L27" s="13"/>
      <c r="M27" s="13"/>
      <c r="N27" s="13"/>
      <c r="O27" s="13"/>
      <c r="P27" s="13"/>
      <c r="Q27" s="13"/>
      <c r="R27" s="13"/>
      <c r="S27" s="13"/>
      <c r="T27" s="13"/>
    </row>
    <row r="28" spans="1:20" x14ac:dyDescent="0.45">
      <c r="A28" s="22" t="s">
        <v>157</v>
      </c>
      <c r="B28" s="13">
        <v>6</v>
      </c>
      <c r="C28" s="13">
        <v>6</v>
      </c>
      <c r="D28" s="13">
        <v>1</v>
      </c>
      <c r="E28" s="13">
        <v>7</v>
      </c>
      <c r="F28" s="13">
        <v>3</v>
      </c>
      <c r="G28" s="13">
        <v>1</v>
      </c>
      <c r="H28" s="13">
        <v>0</v>
      </c>
      <c r="I28" s="13">
        <v>0</v>
      </c>
      <c r="J28" s="13">
        <v>24</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3B22C-5DEB-40F8-95BC-71ADA7D575F8}">
  <dimension ref="A3:H107"/>
  <sheetViews>
    <sheetView zoomScale="80" zoomScaleNormal="80" workbookViewId="0">
      <pane ySplit="4" topLeftCell="A5" activePane="bottomLeft" state="frozen"/>
      <selection pane="bottomLeft" activeCell="B4" sqref="B4:H4"/>
    </sheetView>
  </sheetViews>
  <sheetFormatPr defaultRowHeight="14.25" x14ac:dyDescent="0.45"/>
  <cols>
    <col min="1" max="1" width="40.1328125" bestFit="1" customWidth="1"/>
    <col min="2" max="2" width="15.3984375" bestFit="1" customWidth="1"/>
    <col min="3" max="3" width="6.6640625" bestFit="1" customWidth="1"/>
    <col min="4" max="4" width="12.06640625" bestFit="1" customWidth="1"/>
    <col min="5" max="5" width="4.59765625" bestFit="1" customWidth="1"/>
    <col min="6" max="6" width="5.6640625" bestFit="1" customWidth="1"/>
    <col min="7" max="7" width="8.19921875" bestFit="1" customWidth="1"/>
    <col min="8" max="8" width="9.86328125" bestFit="1" customWidth="1"/>
    <col min="9" max="9" width="13" bestFit="1" customWidth="1"/>
    <col min="10" max="10" width="4.59765625" bestFit="1" customWidth="1"/>
    <col min="11" max="11" width="5.46484375" bestFit="1" customWidth="1"/>
    <col min="12" max="12" width="9.86328125" bestFit="1" customWidth="1"/>
    <col min="13" max="13" width="6.33203125" bestFit="1" customWidth="1"/>
    <col min="14" max="14" width="9.86328125" bestFit="1" customWidth="1"/>
  </cols>
  <sheetData>
    <row r="3" spans="1:8" x14ac:dyDescent="0.45">
      <c r="A3" s="4" t="s">
        <v>290</v>
      </c>
      <c r="B3" s="4" t="s">
        <v>289</v>
      </c>
    </row>
    <row r="4" spans="1:8" x14ac:dyDescent="0.45">
      <c r="A4" s="4" t="s">
        <v>287</v>
      </c>
      <c r="B4" t="s">
        <v>179</v>
      </c>
      <c r="C4" t="s">
        <v>110</v>
      </c>
      <c r="D4" t="s">
        <v>85</v>
      </c>
      <c r="E4" t="s">
        <v>111</v>
      </c>
      <c r="F4" t="s">
        <v>466</v>
      </c>
      <c r="G4" t="s">
        <v>56</v>
      </c>
      <c r="H4" t="s">
        <v>288</v>
      </c>
    </row>
    <row r="5" spans="1:8" x14ac:dyDescent="0.45">
      <c r="A5" s="5" t="s">
        <v>249</v>
      </c>
      <c r="C5">
        <v>3</v>
      </c>
      <c r="D5">
        <v>1</v>
      </c>
      <c r="E5">
        <v>1</v>
      </c>
      <c r="F5">
        <v>5</v>
      </c>
      <c r="H5">
        <v>10</v>
      </c>
    </row>
    <row r="6" spans="1:8" x14ac:dyDescent="0.45">
      <c r="A6" s="6" t="s">
        <v>38</v>
      </c>
      <c r="C6">
        <v>3</v>
      </c>
      <c r="E6">
        <v>1</v>
      </c>
      <c r="F6">
        <v>3</v>
      </c>
      <c r="H6">
        <v>7</v>
      </c>
    </row>
    <row r="7" spans="1:8" x14ac:dyDescent="0.45">
      <c r="A7" s="7" t="s">
        <v>47</v>
      </c>
      <c r="C7">
        <v>1</v>
      </c>
      <c r="H7">
        <v>1</v>
      </c>
    </row>
    <row r="8" spans="1:8" x14ac:dyDescent="0.45">
      <c r="A8" s="18" t="s">
        <v>82</v>
      </c>
      <c r="C8">
        <v>1</v>
      </c>
      <c r="H8">
        <v>1</v>
      </c>
    </row>
    <row r="9" spans="1:8" x14ac:dyDescent="0.45">
      <c r="A9" s="7" t="s">
        <v>275</v>
      </c>
      <c r="C9">
        <v>1</v>
      </c>
      <c r="H9">
        <v>1</v>
      </c>
    </row>
    <row r="10" spans="1:8" x14ac:dyDescent="0.45">
      <c r="A10" s="18" t="s">
        <v>82</v>
      </c>
      <c r="C10">
        <v>1</v>
      </c>
      <c r="H10">
        <v>1</v>
      </c>
    </row>
    <row r="11" spans="1:8" x14ac:dyDescent="0.45">
      <c r="A11" s="7" t="s">
        <v>274</v>
      </c>
      <c r="C11">
        <v>1</v>
      </c>
      <c r="H11">
        <v>1</v>
      </c>
    </row>
    <row r="12" spans="1:8" x14ac:dyDescent="0.45">
      <c r="A12" s="18" t="s">
        <v>82</v>
      </c>
      <c r="C12">
        <v>1</v>
      </c>
      <c r="H12">
        <v>1</v>
      </c>
    </row>
    <row r="13" spans="1:8" x14ac:dyDescent="0.45">
      <c r="A13" s="7" t="s">
        <v>273</v>
      </c>
      <c r="E13">
        <v>1</v>
      </c>
      <c r="H13">
        <v>1</v>
      </c>
    </row>
    <row r="14" spans="1:8" x14ac:dyDescent="0.45">
      <c r="A14" s="18" t="s">
        <v>297</v>
      </c>
      <c r="E14">
        <v>1</v>
      </c>
      <c r="H14">
        <v>1</v>
      </c>
    </row>
    <row r="15" spans="1:8" x14ac:dyDescent="0.45">
      <c r="A15" s="7" t="s">
        <v>46</v>
      </c>
      <c r="F15">
        <v>3</v>
      </c>
      <c r="H15">
        <v>3</v>
      </c>
    </row>
    <row r="16" spans="1:8" x14ac:dyDescent="0.45">
      <c r="A16" s="18" t="s">
        <v>81</v>
      </c>
      <c r="F16">
        <v>1</v>
      </c>
      <c r="H16">
        <v>1</v>
      </c>
    </row>
    <row r="17" spans="1:8" x14ac:dyDescent="0.45">
      <c r="A17" s="18" t="s">
        <v>315</v>
      </c>
      <c r="F17">
        <v>2</v>
      </c>
      <c r="H17">
        <v>2</v>
      </c>
    </row>
    <row r="18" spans="1:8" x14ac:dyDescent="0.45">
      <c r="A18" s="6" t="s">
        <v>157</v>
      </c>
      <c r="D18">
        <v>1</v>
      </c>
      <c r="F18">
        <v>2</v>
      </c>
      <c r="H18">
        <v>3</v>
      </c>
    </row>
    <row r="19" spans="1:8" x14ac:dyDescent="0.45">
      <c r="A19" s="7" t="s">
        <v>158</v>
      </c>
      <c r="D19">
        <v>1</v>
      </c>
      <c r="F19">
        <v>1</v>
      </c>
      <c r="H19">
        <v>2</v>
      </c>
    </row>
    <row r="20" spans="1:8" x14ac:dyDescent="0.45">
      <c r="A20" s="18" t="s">
        <v>327</v>
      </c>
      <c r="D20">
        <v>1</v>
      </c>
      <c r="H20">
        <v>1</v>
      </c>
    </row>
    <row r="21" spans="1:8" x14ac:dyDescent="0.45">
      <c r="A21" s="18" t="s">
        <v>493</v>
      </c>
      <c r="F21">
        <v>1</v>
      </c>
      <c r="H21">
        <v>1</v>
      </c>
    </row>
    <row r="22" spans="1:8" x14ac:dyDescent="0.45">
      <c r="A22" s="7" t="s">
        <v>159</v>
      </c>
      <c r="F22">
        <v>1</v>
      </c>
      <c r="H22">
        <v>1</v>
      </c>
    </row>
    <row r="23" spans="1:8" x14ac:dyDescent="0.45">
      <c r="A23" s="18" t="s">
        <v>315</v>
      </c>
      <c r="F23">
        <v>1</v>
      </c>
      <c r="H23">
        <v>1</v>
      </c>
    </row>
    <row r="24" spans="1:8" x14ac:dyDescent="0.45">
      <c r="A24" s="5" t="s">
        <v>135</v>
      </c>
      <c r="D24">
        <v>1</v>
      </c>
      <c r="H24">
        <v>1</v>
      </c>
    </row>
    <row r="25" spans="1:8" x14ac:dyDescent="0.45">
      <c r="A25" s="6" t="s">
        <v>157</v>
      </c>
      <c r="D25">
        <v>1</v>
      </c>
      <c r="H25">
        <v>1</v>
      </c>
    </row>
    <row r="26" spans="1:8" x14ac:dyDescent="0.45">
      <c r="A26" s="7" t="s">
        <v>166</v>
      </c>
      <c r="D26">
        <v>1</v>
      </c>
      <c r="H26">
        <v>1</v>
      </c>
    </row>
    <row r="27" spans="1:8" x14ac:dyDescent="0.45">
      <c r="A27" s="18" t="s">
        <v>327</v>
      </c>
      <c r="D27">
        <v>1</v>
      </c>
      <c r="H27">
        <v>1</v>
      </c>
    </row>
    <row r="28" spans="1:8" x14ac:dyDescent="0.45">
      <c r="A28" s="5" t="s">
        <v>248</v>
      </c>
      <c r="B28">
        <v>1</v>
      </c>
      <c r="C28">
        <v>11</v>
      </c>
      <c r="D28">
        <v>12</v>
      </c>
      <c r="E28">
        <v>9</v>
      </c>
      <c r="F28">
        <v>30</v>
      </c>
      <c r="G28">
        <v>1</v>
      </c>
      <c r="H28">
        <v>64</v>
      </c>
    </row>
    <row r="29" spans="1:8" x14ac:dyDescent="0.45">
      <c r="A29" s="6" t="s">
        <v>38</v>
      </c>
      <c r="C29">
        <v>10</v>
      </c>
      <c r="D29">
        <v>6</v>
      </c>
      <c r="E29">
        <v>6</v>
      </c>
      <c r="F29">
        <v>17</v>
      </c>
      <c r="G29">
        <v>1</v>
      </c>
      <c r="H29">
        <v>40</v>
      </c>
    </row>
    <row r="30" spans="1:8" x14ac:dyDescent="0.45">
      <c r="A30" s="7" t="s">
        <v>28</v>
      </c>
      <c r="D30">
        <v>1</v>
      </c>
      <c r="H30">
        <v>1</v>
      </c>
    </row>
    <row r="31" spans="1:8" x14ac:dyDescent="0.45">
      <c r="A31" s="18" t="s">
        <v>327</v>
      </c>
      <c r="D31">
        <v>1</v>
      </c>
      <c r="H31">
        <v>1</v>
      </c>
    </row>
    <row r="32" spans="1:8" x14ac:dyDescent="0.45">
      <c r="A32" s="7" t="s">
        <v>252</v>
      </c>
      <c r="F32">
        <v>1</v>
      </c>
      <c r="H32">
        <v>1</v>
      </c>
    </row>
    <row r="33" spans="1:8" x14ac:dyDescent="0.45">
      <c r="A33" s="18" t="s">
        <v>81</v>
      </c>
      <c r="F33">
        <v>1</v>
      </c>
      <c r="H33">
        <v>1</v>
      </c>
    </row>
    <row r="34" spans="1:8" x14ac:dyDescent="0.45">
      <c r="A34" s="7" t="s">
        <v>29</v>
      </c>
      <c r="F34">
        <v>1</v>
      </c>
      <c r="H34">
        <v>1</v>
      </c>
    </row>
    <row r="35" spans="1:8" x14ac:dyDescent="0.45">
      <c r="A35" s="18" t="s">
        <v>493</v>
      </c>
      <c r="F35">
        <v>1</v>
      </c>
      <c r="H35">
        <v>1</v>
      </c>
    </row>
    <row r="36" spans="1:8" x14ac:dyDescent="0.45">
      <c r="A36" s="7" t="s">
        <v>254</v>
      </c>
      <c r="C36">
        <v>1</v>
      </c>
      <c r="D36">
        <v>1</v>
      </c>
      <c r="F36">
        <v>4</v>
      </c>
      <c r="H36">
        <v>6</v>
      </c>
    </row>
    <row r="37" spans="1:8" x14ac:dyDescent="0.45">
      <c r="A37" s="18" t="s">
        <v>327</v>
      </c>
      <c r="C37">
        <v>1</v>
      </c>
      <c r="H37">
        <v>1</v>
      </c>
    </row>
    <row r="38" spans="1:8" x14ac:dyDescent="0.45">
      <c r="A38" s="18" t="s">
        <v>81</v>
      </c>
      <c r="F38">
        <v>1</v>
      </c>
      <c r="H38">
        <v>1</v>
      </c>
    </row>
    <row r="39" spans="1:8" x14ac:dyDescent="0.45">
      <c r="A39" s="18" t="s">
        <v>297</v>
      </c>
      <c r="D39">
        <v>1</v>
      </c>
      <c r="H39">
        <v>1</v>
      </c>
    </row>
    <row r="40" spans="1:8" x14ac:dyDescent="0.45">
      <c r="A40" s="18" t="s">
        <v>493</v>
      </c>
      <c r="F40">
        <v>2</v>
      </c>
      <c r="H40">
        <v>2</v>
      </c>
    </row>
    <row r="41" spans="1:8" x14ac:dyDescent="0.45">
      <c r="A41" s="18" t="s">
        <v>315</v>
      </c>
      <c r="F41">
        <v>1</v>
      </c>
      <c r="H41">
        <v>1</v>
      </c>
    </row>
    <row r="42" spans="1:8" x14ac:dyDescent="0.45">
      <c r="A42" s="7" t="s">
        <v>261</v>
      </c>
      <c r="C42">
        <v>1</v>
      </c>
      <c r="F42">
        <v>4</v>
      </c>
      <c r="H42">
        <v>5</v>
      </c>
    </row>
    <row r="43" spans="1:8" x14ac:dyDescent="0.45">
      <c r="A43" s="18" t="s">
        <v>81</v>
      </c>
      <c r="F43">
        <v>1</v>
      </c>
      <c r="H43">
        <v>1</v>
      </c>
    </row>
    <row r="44" spans="1:8" x14ac:dyDescent="0.45">
      <c r="A44" s="18" t="s">
        <v>297</v>
      </c>
      <c r="C44">
        <v>1</v>
      </c>
      <c r="H44">
        <v>1</v>
      </c>
    </row>
    <row r="45" spans="1:8" x14ac:dyDescent="0.45">
      <c r="A45" s="18" t="s">
        <v>493</v>
      </c>
      <c r="F45">
        <v>1</v>
      </c>
      <c r="H45">
        <v>1</v>
      </c>
    </row>
    <row r="46" spans="1:8" x14ac:dyDescent="0.45">
      <c r="A46" s="18" t="s">
        <v>315</v>
      </c>
      <c r="F46">
        <v>2</v>
      </c>
      <c r="H46">
        <v>2</v>
      </c>
    </row>
    <row r="47" spans="1:8" x14ac:dyDescent="0.45">
      <c r="A47" s="7" t="s">
        <v>269</v>
      </c>
      <c r="C47">
        <v>5</v>
      </c>
      <c r="E47">
        <v>1</v>
      </c>
      <c r="F47">
        <v>1</v>
      </c>
      <c r="H47">
        <v>7</v>
      </c>
    </row>
    <row r="48" spans="1:8" x14ac:dyDescent="0.45">
      <c r="A48" s="18" t="s">
        <v>342</v>
      </c>
      <c r="C48">
        <v>1</v>
      </c>
      <c r="H48">
        <v>1</v>
      </c>
    </row>
    <row r="49" spans="1:8" x14ac:dyDescent="0.45">
      <c r="A49" s="18" t="s">
        <v>297</v>
      </c>
      <c r="C49">
        <v>3</v>
      </c>
      <c r="E49">
        <v>1</v>
      </c>
      <c r="H49">
        <v>4</v>
      </c>
    </row>
    <row r="50" spans="1:8" x14ac:dyDescent="0.45">
      <c r="A50" s="18" t="s">
        <v>80</v>
      </c>
      <c r="F50">
        <v>1</v>
      </c>
      <c r="H50">
        <v>1</v>
      </c>
    </row>
    <row r="51" spans="1:8" x14ac:dyDescent="0.45">
      <c r="A51" s="18" t="s">
        <v>82</v>
      </c>
      <c r="C51">
        <v>1</v>
      </c>
      <c r="H51">
        <v>1</v>
      </c>
    </row>
    <row r="52" spans="1:8" x14ac:dyDescent="0.45">
      <c r="A52" s="7" t="s">
        <v>35</v>
      </c>
      <c r="C52">
        <v>1</v>
      </c>
      <c r="H52">
        <v>1</v>
      </c>
    </row>
    <row r="53" spans="1:8" x14ac:dyDescent="0.45">
      <c r="A53" s="18" t="s">
        <v>297</v>
      </c>
      <c r="C53">
        <v>1</v>
      </c>
      <c r="H53">
        <v>1</v>
      </c>
    </row>
    <row r="54" spans="1:8" x14ac:dyDescent="0.45">
      <c r="A54" s="7" t="s">
        <v>44</v>
      </c>
      <c r="G54">
        <v>1</v>
      </c>
      <c r="H54">
        <v>1</v>
      </c>
    </row>
    <row r="55" spans="1:8" x14ac:dyDescent="0.45">
      <c r="A55" s="18" t="s">
        <v>85</v>
      </c>
      <c r="G55">
        <v>1</v>
      </c>
      <c r="H55">
        <v>1</v>
      </c>
    </row>
    <row r="56" spans="1:8" x14ac:dyDescent="0.45">
      <c r="A56" s="7" t="s">
        <v>45</v>
      </c>
      <c r="E56">
        <v>1</v>
      </c>
      <c r="H56">
        <v>1</v>
      </c>
    </row>
    <row r="57" spans="1:8" x14ac:dyDescent="0.45">
      <c r="A57" s="18" t="s">
        <v>297</v>
      </c>
      <c r="E57">
        <v>1</v>
      </c>
      <c r="H57">
        <v>1</v>
      </c>
    </row>
    <row r="58" spans="1:8" x14ac:dyDescent="0.45">
      <c r="A58" s="7" t="s">
        <v>30</v>
      </c>
      <c r="D58">
        <v>1</v>
      </c>
      <c r="H58">
        <v>1</v>
      </c>
    </row>
    <row r="59" spans="1:8" x14ac:dyDescent="0.45">
      <c r="A59" s="18" t="s">
        <v>82</v>
      </c>
      <c r="D59">
        <v>1</v>
      </c>
      <c r="H59">
        <v>1</v>
      </c>
    </row>
    <row r="60" spans="1:8" x14ac:dyDescent="0.45">
      <c r="A60" s="7" t="s">
        <v>31</v>
      </c>
      <c r="D60">
        <v>1</v>
      </c>
      <c r="H60">
        <v>1</v>
      </c>
    </row>
    <row r="61" spans="1:8" x14ac:dyDescent="0.45">
      <c r="A61" s="18" t="s">
        <v>82</v>
      </c>
      <c r="D61">
        <v>1</v>
      </c>
      <c r="H61">
        <v>1</v>
      </c>
    </row>
    <row r="62" spans="1:8" x14ac:dyDescent="0.45">
      <c r="A62" s="7" t="s">
        <v>32</v>
      </c>
      <c r="F62">
        <v>1</v>
      </c>
      <c r="H62">
        <v>1</v>
      </c>
    </row>
    <row r="63" spans="1:8" x14ac:dyDescent="0.45">
      <c r="A63" s="18" t="s">
        <v>493</v>
      </c>
      <c r="F63">
        <v>1</v>
      </c>
      <c r="H63">
        <v>1</v>
      </c>
    </row>
    <row r="64" spans="1:8" x14ac:dyDescent="0.45">
      <c r="A64" s="7" t="s">
        <v>33</v>
      </c>
      <c r="F64">
        <v>1</v>
      </c>
      <c r="H64">
        <v>1</v>
      </c>
    </row>
    <row r="65" spans="1:8" x14ac:dyDescent="0.45">
      <c r="A65" s="18" t="s">
        <v>81</v>
      </c>
      <c r="F65">
        <v>1</v>
      </c>
      <c r="H65">
        <v>1</v>
      </c>
    </row>
    <row r="66" spans="1:8" x14ac:dyDescent="0.45">
      <c r="A66" s="7" t="s">
        <v>34</v>
      </c>
      <c r="D66">
        <v>2</v>
      </c>
      <c r="F66">
        <v>3</v>
      </c>
      <c r="H66">
        <v>5</v>
      </c>
    </row>
    <row r="67" spans="1:8" x14ac:dyDescent="0.45">
      <c r="A67" s="18" t="s">
        <v>297</v>
      </c>
      <c r="D67">
        <v>1</v>
      </c>
      <c r="H67">
        <v>1</v>
      </c>
    </row>
    <row r="68" spans="1:8" x14ac:dyDescent="0.45">
      <c r="A68" s="18" t="s">
        <v>493</v>
      </c>
      <c r="F68">
        <v>1</v>
      </c>
      <c r="H68">
        <v>1</v>
      </c>
    </row>
    <row r="69" spans="1:8" x14ac:dyDescent="0.45">
      <c r="A69" s="18" t="s">
        <v>82</v>
      </c>
      <c r="D69">
        <v>1</v>
      </c>
      <c r="H69">
        <v>1</v>
      </c>
    </row>
    <row r="70" spans="1:8" x14ac:dyDescent="0.45">
      <c r="A70" s="18" t="s">
        <v>315</v>
      </c>
      <c r="F70">
        <v>2</v>
      </c>
      <c r="H70">
        <v>2</v>
      </c>
    </row>
    <row r="71" spans="1:8" x14ac:dyDescent="0.45">
      <c r="A71" s="7" t="s">
        <v>162</v>
      </c>
      <c r="C71">
        <v>2</v>
      </c>
      <c r="E71">
        <v>4</v>
      </c>
      <c r="F71">
        <v>1</v>
      </c>
      <c r="H71">
        <v>7</v>
      </c>
    </row>
    <row r="72" spans="1:8" x14ac:dyDescent="0.45">
      <c r="A72" s="18" t="s">
        <v>327</v>
      </c>
      <c r="C72">
        <v>1</v>
      </c>
      <c r="H72">
        <v>1</v>
      </c>
    </row>
    <row r="73" spans="1:8" x14ac:dyDescent="0.45">
      <c r="A73" s="18" t="s">
        <v>85</v>
      </c>
      <c r="E73">
        <v>1</v>
      </c>
      <c r="H73">
        <v>1</v>
      </c>
    </row>
    <row r="74" spans="1:8" x14ac:dyDescent="0.45">
      <c r="A74" s="18" t="s">
        <v>297</v>
      </c>
      <c r="E74">
        <v>1</v>
      </c>
      <c r="H74">
        <v>1</v>
      </c>
    </row>
    <row r="75" spans="1:8" x14ac:dyDescent="0.45">
      <c r="A75" s="18" t="s">
        <v>493</v>
      </c>
      <c r="E75">
        <v>1</v>
      </c>
      <c r="H75">
        <v>1</v>
      </c>
    </row>
    <row r="76" spans="1:8" x14ac:dyDescent="0.45">
      <c r="A76" s="18" t="s">
        <v>82</v>
      </c>
      <c r="C76">
        <v>1</v>
      </c>
      <c r="E76">
        <v>1</v>
      </c>
      <c r="H76">
        <v>2</v>
      </c>
    </row>
    <row r="77" spans="1:8" x14ac:dyDescent="0.45">
      <c r="A77" s="18" t="s">
        <v>315</v>
      </c>
      <c r="F77">
        <v>1</v>
      </c>
      <c r="H77">
        <v>1</v>
      </c>
    </row>
    <row r="78" spans="1:8" x14ac:dyDescent="0.45">
      <c r="A78" s="6" t="s">
        <v>157</v>
      </c>
      <c r="B78">
        <v>1</v>
      </c>
      <c r="C78">
        <v>1</v>
      </c>
      <c r="D78">
        <v>6</v>
      </c>
      <c r="E78">
        <v>3</v>
      </c>
      <c r="F78">
        <v>13</v>
      </c>
      <c r="H78">
        <v>24</v>
      </c>
    </row>
    <row r="79" spans="1:8" x14ac:dyDescent="0.45">
      <c r="A79" s="7" t="s">
        <v>281</v>
      </c>
      <c r="D79">
        <v>2</v>
      </c>
      <c r="F79">
        <v>2</v>
      </c>
      <c r="H79">
        <v>4</v>
      </c>
    </row>
    <row r="80" spans="1:8" x14ac:dyDescent="0.45">
      <c r="A80" s="18" t="s">
        <v>327</v>
      </c>
      <c r="D80">
        <v>1</v>
      </c>
      <c r="H80">
        <v>1</v>
      </c>
    </row>
    <row r="81" spans="1:8" x14ac:dyDescent="0.45">
      <c r="A81" s="18" t="s">
        <v>81</v>
      </c>
      <c r="F81">
        <v>2</v>
      </c>
      <c r="H81">
        <v>2</v>
      </c>
    </row>
    <row r="82" spans="1:8" x14ac:dyDescent="0.45">
      <c r="A82" s="18" t="s">
        <v>82</v>
      </c>
      <c r="D82">
        <v>1</v>
      </c>
      <c r="H82">
        <v>1</v>
      </c>
    </row>
    <row r="83" spans="1:8" x14ac:dyDescent="0.45">
      <c r="A83" s="7" t="s">
        <v>217</v>
      </c>
      <c r="D83">
        <v>1</v>
      </c>
      <c r="H83">
        <v>1</v>
      </c>
    </row>
    <row r="84" spans="1:8" x14ac:dyDescent="0.45">
      <c r="A84" s="18" t="s">
        <v>327</v>
      </c>
      <c r="D84">
        <v>1</v>
      </c>
      <c r="H84">
        <v>1</v>
      </c>
    </row>
    <row r="85" spans="1:8" x14ac:dyDescent="0.45">
      <c r="A85" s="7" t="s">
        <v>280</v>
      </c>
      <c r="E85">
        <v>1</v>
      </c>
      <c r="F85">
        <v>1</v>
      </c>
      <c r="H85">
        <v>2</v>
      </c>
    </row>
    <row r="86" spans="1:8" x14ac:dyDescent="0.45">
      <c r="A86" s="18" t="s">
        <v>327</v>
      </c>
      <c r="E86">
        <v>1</v>
      </c>
      <c r="H86">
        <v>1</v>
      </c>
    </row>
    <row r="87" spans="1:8" x14ac:dyDescent="0.45">
      <c r="A87" s="18" t="s">
        <v>493</v>
      </c>
      <c r="F87">
        <v>1</v>
      </c>
      <c r="H87">
        <v>1</v>
      </c>
    </row>
    <row r="88" spans="1:8" x14ac:dyDescent="0.45">
      <c r="A88" s="7" t="s">
        <v>282</v>
      </c>
      <c r="D88">
        <v>2</v>
      </c>
      <c r="E88">
        <v>1</v>
      </c>
      <c r="H88">
        <v>3</v>
      </c>
    </row>
    <row r="89" spans="1:8" x14ac:dyDescent="0.45">
      <c r="A89" s="18" t="s">
        <v>327</v>
      </c>
      <c r="D89">
        <v>1</v>
      </c>
      <c r="E89">
        <v>1</v>
      </c>
      <c r="H89">
        <v>2</v>
      </c>
    </row>
    <row r="90" spans="1:8" x14ac:dyDescent="0.45">
      <c r="A90" s="18" t="s">
        <v>82</v>
      </c>
      <c r="D90">
        <v>1</v>
      </c>
      <c r="H90">
        <v>1</v>
      </c>
    </row>
    <row r="91" spans="1:8" x14ac:dyDescent="0.45">
      <c r="A91" s="7" t="s">
        <v>160</v>
      </c>
      <c r="B91">
        <v>1</v>
      </c>
      <c r="H91">
        <v>1</v>
      </c>
    </row>
    <row r="92" spans="1:8" x14ac:dyDescent="0.45">
      <c r="A92" s="18" t="s">
        <v>82</v>
      </c>
      <c r="B92">
        <v>1</v>
      </c>
      <c r="H92">
        <v>1</v>
      </c>
    </row>
    <row r="93" spans="1:8" x14ac:dyDescent="0.45">
      <c r="A93" s="7" t="s">
        <v>161</v>
      </c>
      <c r="D93">
        <v>1</v>
      </c>
      <c r="H93">
        <v>1</v>
      </c>
    </row>
    <row r="94" spans="1:8" x14ac:dyDescent="0.45">
      <c r="A94" s="18" t="s">
        <v>297</v>
      </c>
      <c r="D94">
        <v>1</v>
      </c>
      <c r="H94">
        <v>1</v>
      </c>
    </row>
    <row r="95" spans="1:8" x14ac:dyDescent="0.45">
      <c r="A95" s="7" t="s">
        <v>163</v>
      </c>
      <c r="F95">
        <v>1</v>
      </c>
      <c r="H95">
        <v>1</v>
      </c>
    </row>
    <row r="96" spans="1:8" x14ac:dyDescent="0.45">
      <c r="A96" s="18" t="s">
        <v>315</v>
      </c>
      <c r="F96">
        <v>1</v>
      </c>
      <c r="H96">
        <v>1</v>
      </c>
    </row>
    <row r="97" spans="1:8" x14ac:dyDescent="0.45">
      <c r="A97" s="7" t="s">
        <v>164</v>
      </c>
      <c r="F97">
        <v>1</v>
      </c>
      <c r="H97">
        <v>1</v>
      </c>
    </row>
    <row r="98" spans="1:8" x14ac:dyDescent="0.45">
      <c r="A98" s="18" t="s">
        <v>315</v>
      </c>
      <c r="F98">
        <v>1</v>
      </c>
      <c r="H98">
        <v>1</v>
      </c>
    </row>
    <row r="99" spans="1:8" x14ac:dyDescent="0.45">
      <c r="A99" s="7" t="s">
        <v>401</v>
      </c>
      <c r="F99">
        <v>1</v>
      </c>
      <c r="H99">
        <v>1</v>
      </c>
    </row>
    <row r="100" spans="1:8" x14ac:dyDescent="0.45">
      <c r="A100" s="18" t="s">
        <v>315</v>
      </c>
      <c r="F100">
        <v>1</v>
      </c>
      <c r="H100">
        <v>1</v>
      </c>
    </row>
    <row r="101" spans="1:8" x14ac:dyDescent="0.45">
      <c r="A101" s="7" t="s">
        <v>165</v>
      </c>
      <c r="C101">
        <v>1</v>
      </c>
      <c r="H101">
        <v>1</v>
      </c>
    </row>
    <row r="102" spans="1:8" x14ac:dyDescent="0.45">
      <c r="A102" s="18" t="s">
        <v>327</v>
      </c>
      <c r="C102">
        <v>1</v>
      </c>
      <c r="H102">
        <v>1</v>
      </c>
    </row>
    <row r="103" spans="1:8" x14ac:dyDescent="0.45">
      <c r="A103" s="7" t="s">
        <v>286</v>
      </c>
      <c r="E103">
        <v>1</v>
      </c>
      <c r="F103">
        <v>7</v>
      </c>
      <c r="H103">
        <v>8</v>
      </c>
    </row>
    <row r="104" spans="1:8" x14ac:dyDescent="0.45">
      <c r="A104" s="18" t="s">
        <v>327</v>
      </c>
      <c r="E104">
        <v>1</v>
      </c>
      <c r="H104">
        <v>1</v>
      </c>
    </row>
    <row r="105" spans="1:8" x14ac:dyDescent="0.45">
      <c r="A105" s="18" t="s">
        <v>81</v>
      </c>
      <c r="F105">
        <v>4</v>
      </c>
      <c r="H105">
        <v>4</v>
      </c>
    </row>
    <row r="106" spans="1:8" x14ac:dyDescent="0.45">
      <c r="A106" s="18" t="s">
        <v>315</v>
      </c>
      <c r="F106">
        <v>3</v>
      </c>
      <c r="H106">
        <v>3</v>
      </c>
    </row>
    <row r="107" spans="1:8" x14ac:dyDescent="0.45">
      <c r="A107" s="5" t="s">
        <v>288</v>
      </c>
      <c r="B107">
        <v>1</v>
      </c>
      <c r="C107">
        <v>14</v>
      </c>
      <c r="D107">
        <v>14</v>
      </c>
      <c r="E107">
        <v>10</v>
      </c>
      <c r="F107">
        <v>35</v>
      </c>
      <c r="G107">
        <v>1</v>
      </c>
      <c r="H107">
        <v>75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DBF87-38A6-485D-A3F9-4DBB41651840}">
  <dimension ref="A1:O24"/>
  <sheetViews>
    <sheetView workbookViewId="0">
      <selection activeCell="J14" sqref="J14"/>
    </sheetView>
  </sheetViews>
  <sheetFormatPr defaultRowHeight="14.25" x14ac:dyDescent="0.45"/>
  <sheetData>
    <row r="1" spans="1:6" x14ac:dyDescent="0.45">
      <c r="B1" s="20" t="s">
        <v>110</v>
      </c>
      <c r="C1" s="20" t="s">
        <v>111</v>
      </c>
      <c r="D1" s="20" t="s">
        <v>179</v>
      </c>
      <c r="E1" s="20" t="s">
        <v>466</v>
      </c>
      <c r="F1" s="20" t="s">
        <v>85</v>
      </c>
    </row>
    <row r="2" spans="1:6" x14ac:dyDescent="0.45">
      <c r="A2" s="22" t="s">
        <v>38</v>
      </c>
      <c r="B2" s="13">
        <f>TRUNC((B23/40)*100)</f>
        <v>25</v>
      </c>
      <c r="C2" s="13">
        <f>TRUNC((C23/40)*100)</f>
        <v>15</v>
      </c>
      <c r="D2" s="13">
        <f>TRUNC((D23/40)*100)</f>
        <v>0</v>
      </c>
      <c r="E2" s="13">
        <f>TRUNC((E23/40)*100)</f>
        <v>42</v>
      </c>
      <c r="F2" s="13">
        <f>TRUNC((F23/40)*100)</f>
        <v>17</v>
      </c>
    </row>
    <row r="3" spans="1:6" x14ac:dyDescent="0.45">
      <c r="A3" s="22" t="s">
        <v>157</v>
      </c>
      <c r="B3" s="13">
        <f>TRUNC((B24/24)*100)</f>
        <v>4</v>
      </c>
      <c r="C3" s="13">
        <f>TRUNC((C24/24)*100)</f>
        <v>12</v>
      </c>
      <c r="D3" s="13">
        <f>TRUNC((D24/24)*100)</f>
        <v>4</v>
      </c>
      <c r="E3" s="13">
        <f>TRUNC((E24/24)*100)</f>
        <v>54</v>
      </c>
      <c r="F3" s="13">
        <f>TRUNC((F24/24)*100)</f>
        <v>25</v>
      </c>
    </row>
    <row r="21" spans="1:15" x14ac:dyDescent="0.45">
      <c r="I21" s="20" t="s">
        <v>179</v>
      </c>
      <c r="J21" s="20" t="s">
        <v>110</v>
      </c>
      <c r="K21" s="20" t="s">
        <v>85</v>
      </c>
      <c r="L21" s="20" t="s">
        <v>111</v>
      </c>
      <c r="M21" s="20" t="s">
        <v>466</v>
      </c>
      <c r="N21" s="20" t="s">
        <v>56</v>
      </c>
      <c r="O21" s="20" t="s">
        <v>288</v>
      </c>
    </row>
    <row r="22" spans="1:15" x14ac:dyDescent="0.45">
      <c r="B22" s="20" t="s">
        <v>110</v>
      </c>
      <c r="C22" s="20" t="s">
        <v>111</v>
      </c>
      <c r="D22" s="20" t="s">
        <v>179</v>
      </c>
      <c r="E22" s="20" t="s">
        <v>466</v>
      </c>
      <c r="F22" s="20" t="s">
        <v>85</v>
      </c>
      <c r="I22" s="19">
        <v>1</v>
      </c>
      <c r="J22" s="19">
        <v>11</v>
      </c>
      <c r="K22" s="19">
        <v>12</v>
      </c>
      <c r="L22" s="19">
        <v>9</v>
      </c>
      <c r="M22" s="19">
        <v>30</v>
      </c>
      <c r="N22" s="19">
        <v>1</v>
      </c>
      <c r="O22" s="19">
        <v>64</v>
      </c>
    </row>
    <row r="23" spans="1:15" x14ac:dyDescent="0.45">
      <c r="A23" s="22" t="s">
        <v>38</v>
      </c>
      <c r="B23" s="13">
        <v>10</v>
      </c>
      <c r="C23" s="13">
        <v>6</v>
      </c>
      <c r="D23" s="13">
        <v>0</v>
      </c>
      <c r="E23" s="13">
        <v>17</v>
      </c>
      <c r="F23" s="13">
        <v>7</v>
      </c>
      <c r="I23" s="13"/>
      <c r="J23" s="13">
        <v>10</v>
      </c>
      <c r="K23" s="13">
        <v>6</v>
      </c>
      <c r="L23" s="13">
        <v>6</v>
      </c>
      <c r="M23" s="13">
        <v>17</v>
      </c>
      <c r="N23" s="13">
        <v>1</v>
      </c>
      <c r="O23" s="13">
        <v>40</v>
      </c>
    </row>
    <row r="24" spans="1:15" x14ac:dyDescent="0.45">
      <c r="A24" s="22" t="s">
        <v>157</v>
      </c>
      <c r="B24" s="13">
        <v>1</v>
      </c>
      <c r="C24" s="13">
        <v>3</v>
      </c>
      <c r="D24" s="13">
        <v>1</v>
      </c>
      <c r="E24" s="13">
        <v>13</v>
      </c>
      <c r="F24" s="13">
        <v>6</v>
      </c>
      <c r="I24" s="13">
        <v>1</v>
      </c>
      <c r="J24" s="13">
        <v>1</v>
      </c>
      <c r="K24" s="13">
        <v>6</v>
      </c>
      <c r="L24" s="13">
        <v>3</v>
      </c>
      <c r="M24" s="13">
        <v>13</v>
      </c>
      <c r="N24" s="13"/>
      <c r="O24" s="13">
        <v>24</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84D94-8AB9-4CE2-943A-B058C4273B14}">
  <dimension ref="A3:D47"/>
  <sheetViews>
    <sheetView workbookViewId="0">
      <pane ySplit="4" topLeftCell="A11" activePane="bottomLeft" state="frozen"/>
      <selection pane="bottomLeft" activeCell="B13" sqref="B13"/>
    </sheetView>
  </sheetViews>
  <sheetFormatPr defaultRowHeight="14.25" x14ac:dyDescent="0.45"/>
  <cols>
    <col min="1" max="1" width="40.1328125" bestFit="1" customWidth="1"/>
    <col min="2" max="2" width="14.73046875" bestFit="1" customWidth="1"/>
    <col min="3" max="3" width="3.59765625" bestFit="1" customWidth="1"/>
    <col min="4" max="5" width="9.86328125" bestFit="1" customWidth="1"/>
  </cols>
  <sheetData>
    <row r="3" spans="1:4" x14ac:dyDescent="0.45">
      <c r="A3" s="4" t="s">
        <v>290</v>
      </c>
      <c r="B3" s="4" t="s">
        <v>289</v>
      </c>
    </row>
    <row r="4" spans="1:4" x14ac:dyDescent="0.45">
      <c r="A4" s="4" t="s">
        <v>287</v>
      </c>
      <c r="B4" t="s">
        <v>92</v>
      </c>
      <c r="C4" t="s">
        <v>86</v>
      </c>
      <c r="D4" t="s">
        <v>288</v>
      </c>
    </row>
    <row r="5" spans="1:4" x14ac:dyDescent="0.45">
      <c r="A5" s="5" t="s">
        <v>249</v>
      </c>
      <c r="B5">
        <v>6</v>
      </c>
      <c r="C5">
        <v>4</v>
      </c>
      <c r="D5">
        <v>10</v>
      </c>
    </row>
    <row r="6" spans="1:4" x14ac:dyDescent="0.45">
      <c r="A6" s="6" t="s">
        <v>38</v>
      </c>
      <c r="B6">
        <v>3</v>
      </c>
      <c r="C6">
        <v>4</v>
      </c>
      <c r="D6">
        <v>7</v>
      </c>
    </row>
    <row r="7" spans="1:4" x14ac:dyDescent="0.45">
      <c r="A7" s="7" t="s">
        <v>47</v>
      </c>
      <c r="C7">
        <v>1</v>
      </c>
      <c r="D7">
        <v>1</v>
      </c>
    </row>
    <row r="8" spans="1:4" x14ac:dyDescent="0.45">
      <c r="A8" s="7" t="s">
        <v>275</v>
      </c>
      <c r="C8">
        <v>1</v>
      </c>
      <c r="D8">
        <v>1</v>
      </c>
    </row>
    <row r="9" spans="1:4" x14ac:dyDescent="0.45">
      <c r="A9" s="7" t="s">
        <v>274</v>
      </c>
      <c r="C9">
        <v>1</v>
      </c>
      <c r="D9">
        <v>1</v>
      </c>
    </row>
    <row r="10" spans="1:4" x14ac:dyDescent="0.45">
      <c r="A10" s="7" t="s">
        <v>273</v>
      </c>
      <c r="C10">
        <v>1</v>
      </c>
      <c r="D10">
        <v>1</v>
      </c>
    </row>
    <row r="11" spans="1:4" x14ac:dyDescent="0.45">
      <c r="A11" s="7" t="s">
        <v>46</v>
      </c>
      <c r="B11">
        <v>3</v>
      </c>
      <c r="D11">
        <v>3</v>
      </c>
    </row>
    <row r="12" spans="1:4" x14ac:dyDescent="0.45">
      <c r="A12" s="6" t="s">
        <v>157</v>
      </c>
      <c r="B12">
        <v>3</v>
      </c>
      <c r="D12">
        <v>3</v>
      </c>
    </row>
    <row r="13" spans="1:4" x14ac:dyDescent="0.45">
      <c r="A13" s="7" t="s">
        <v>158</v>
      </c>
      <c r="B13">
        <v>2</v>
      </c>
      <c r="D13">
        <v>2</v>
      </c>
    </row>
    <row r="14" spans="1:4" x14ac:dyDescent="0.45">
      <c r="A14" s="7" t="s">
        <v>159</v>
      </c>
      <c r="B14">
        <v>1</v>
      </c>
      <c r="D14">
        <v>1</v>
      </c>
    </row>
    <row r="15" spans="1:4" x14ac:dyDescent="0.45">
      <c r="A15" s="5" t="s">
        <v>135</v>
      </c>
      <c r="B15">
        <v>1</v>
      </c>
      <c r="D15">
        <v>1</v>
      </c>
    </row>
    <row r="16" spans="1:4" x14ac:dyDescent="0.45">
      <c r="A16" s="6" t="s">
        <v>157</v>
      </c>
      <c r="B16">
        <v>1</v>
      </c>
      <c r="D16">
        <v>1</v>
      </c>
    </row>
    <row r="17" spans="1:4" x14ac:dyDescent="0.45">
      <c r="A17" s="7" t="s">
        <v>166</v>
      </c>
      <c r="B17">
        <v>1</v>
      </c>
      <c r="D17">
        <v>1</v>
      </c>
    </row>
    <row r="18" spans="1:4" x14ac:dyDescent="0.45">
      <c r="A18" s="5" t="s">
        <v>248</v>
      </c>
      <c r="B18">
        <v>40</v>
      </c>
      <c r="C18">
        <v>24</v>
      </c>
      <c r="D18">
        <v>64</v>
      </c>
    </row>
    <row r="19" spans="1:4" x14ac:dyDescent="0.45">
      <c r="A19" s="6" t="s">
        <v>38</v>
      </c>
      <c r="B19">
        <v>25</v>
      </c>
      <c r="C19">
        <v>15</v>
      </c>
      <c r="D19">
        <v>40</v>
      </c>
    </row>
    <row r="20" spans="1:4" x14ac:dyDescent="0.45">
      <c r="A20" s="7" t="s">
        <v>28</v>
      </c>
      <c r="B20">
        <v>1</v>
      </c>
      <c r="D20">
        <v>1</v>
      </c>
    </row>
    <row r="21" spans="1:4" x14ac:dyDescent="0.45">
      <c r="A21" s="7" t="s">
        <v>252</v>
      </c>
      <c r="C21">
        <v>1</v>
      </c>
      <c r="D21">
        <v>1</v>
      </c>
    </row>
    <row r="22" spans="1:4" x14ac:dyDescent="0.45">
      <c r="A22" s="7" t="s">
        <v>29</v>
      </c>
      <c r="B22">
        <v>1</v>
      </c>
      <c r="D22">
        <v>1</v>
      </c>
    </row>
    <row r="23" spans="1:4" x14ac:dyDescent="0.45">
      <c r="A23" s="7" t="s">
        <v>254</v>
      </c>
      <c r="B23">
        <v>3</v>
      </c>
      <c r="C23">
        <v>3</v>
      </c>
      <c r="D23">
        <v>6</v>
      </c>
    </row>
    <row r="24" spans="1:4" x14ac:dyDescent="0.45">
      <c r="A24" s="7" t="s">
        <v>261</v>
      </c>
      <c r="B24">
        <v>3</v>
      </c>
      <c r="C24">
        <v>2</v>
      </c>
      <c r="D24">
        <v>5</v>
      </c>
    </row>
    <row r="25" spans="1:4" x14ac:dyDescent="0.45">
      <c r="A25" s="7" t="s">
        <v>269</v>
      </c>
      <c r="B25">
        <v>3</v>
      </c>
      <c r="C25">
        <v>4</v>
      </c>
      <c r="D25">
        <v>7</v>
      </c>
    </row>
    <row r="26" spans="1:4" x14ac:dyDescent="0.45">
      <c r="A26" s="7" t="s">
        <v>35</v>
      </c>
      <c r="C26">
        <v>1</v>
      </c>
      <c r="D26">
        <v>1</v>
      </c>
    </row>
    <row r="27" spans="1:4" x14ac:dyDescent="0.45">
      <c r="A27" s="7" t="s">
        <v>44</v>
      </c>
      <c r="B27">
        <v>1</v>
      </c>
      <c r="D27">
        <v>1</v>
      </c>
    </row>
    <row r="28" spans="1:4" x14ac:dyDescent="0.45">
      <c r="A28" s="7" t="s">
        <v>45</v>
      </c>
      <c r="C28">
        <v>1</v>
      </c>
      <c r="D28">
        <v>1</v>
      </c>
    </row>
    <row r="29" spans="1:4" x14ac:dyDescent="0.45">
      <c r="A29" s="7" t="s">
        <v>30</v>
      </c>
      <c r="B29">
        <v>1</v>
      </c>
      <c r="D29">
        <v>1</v>
      </c>
    </row>
    <row r="30" spans="1:4" x14ac:dyDescent="0.45">
      <c r="A30" s="7" t="s">
        <v>31</v>
      </c>
      <c r="C30">
        <v>1</v>
      </c>
      <c r="D30">
        <v>1</v>
      </c>
    </row>
    <row r="31" spans="1:4" x14ac:dyDescent="0.45">
      <c r="A31" s="7" t="s">
        <v>32</v>
      </c>
      <c r="B31">
        <v>1</v>
      </c>
      <c r="D31">
        <v>1</v>
      </c>
    </row>
    <row r="32" spans="1:4" x14ac:dyDescent="0.45">
      <c r="A32" s="7" t="s">
        <v>33</v>
      </c>
      <c r="B32">
        <v>1</v>
      </c>
      <c r="D32">
        <v>1</v>
      </c>
    </row>
    <row r="33" spans="1:4" x14ac:dyDescent="0.45">
      <c r="A33" s="7" t="s">
        <v>34</v>
      </c>
      <c r="B33">
        <v>4</v>
      </c>
      <c r="C33">
        <v>1</v>
      </c>
      <c r="D33">
        <v>5</v>
      </c>
    </row>
    <row r="34" spans="1:4" x14ac:dyDescent="0.45">
      <c r="A34" s="7" t="s">
        <v>162</v>
      </c>
      <c r="B34">
        <v>6</v>
      </c>
      <c r="C34">
        <v>1</v>
      </c>
      <c r="D34">
        <v>7</v>
      </c>
    </row>
    <row r="35" spans="1:4" x14ac:dyDescent="0.45">
      <c r="A35" s="6" t="s">
        <v>157</v>
      </c>
      <c r="B35">
        <v>15</v>
      </c>
      <c r="C35">
        <v>9</v>
      </c>
      <c r="D35">
        <v>24</v>
      </c>
    </row>
    <row r="36" spans="1:4" x14ac:dyDescent="0.45">
      <c r="A36" s="7" t="s">
        <v>281</v>
      </c>
      <c r="B36">
        <v>2</v>
      </c>
      <c r="C36">
        <v>2</v>
      </c>
      <c r="D36">
        <v>4</v>
      </c>
    </row>
    <row r="37" spans="1:4" x14ac:dyDescent="0.45">
      <c r="A37" s="7" t="s">
        <v>217</v>
      </c>
      <c r="B37">
        <v>1</v>
      </c>
      <c r="D37">
        <v>1</v>
      </c>
    </row>
    <row r="38" spans="1:4" x14ac:dyDescent="0.45">
      <c r="A38" s="7" t="s">
        <v>280</v>
      </c>
      <c r="B38">
        <v>2</v>
      </c>
      <c r="D38">
        <v>2</v>
      </c>
    </row>
    <row r="39" spans="1:4" x14ac:dyDescent="0.45">
      <c r="A39" s="7" t="s">
        <v>282</v>
      </c>
      <c r="B39">
        <v>1</v>
      </c>
      <c r="C39">
        <v>2</v>
      </c>
      <c r="D39">
        <v>3</v>
      </c>
    </row>
    <row r="40" spans="1:4" x14ac:dyDescent="0.45">
      <c r="A40" s="7" t="s">
        <v>160</v>
      </c>
      <c r="B40">
        <v>1</v>
      </c>
      <c r="D40">
        <v>1</v>
      </c>
    </row>
    <row r="41" spans="1:4" x14ac:dyDescent="0.45">
      <c r="A41" s="7" t="s">
        <v>161</v>
      </c>
      <c r="B41">
        <v>1</v>
      </c>
      <c r="D41">
        <v>1</v>
      </c>
    </row>
    <row r="42" spans="1:4" x14ac:dyDescent="0.45">
      <c r="A42" s="7" t="s">
        <v>163</v>
      </c>
      <c r="B42">
        <v>1</v>
      </c>
      <c r="D42">
        <v>1</v>
      </c>
    </row>
    <row r="43" spans="1:4" x14ac:dyDescent="0.45">
      <c r="A43" s="7" t="s">
        <v>164</v>
      </c>
      <c r="C43">
        <v>1</v>
      </c>
      <c r="D43">
        <v>1</v>
      </c>
    </row>
    <row r="44" spans="1:4" x14ac:dyDescent="0.45">
      <c r="A44" s="7" t="s">
        <v>401</v>
      </c>
      <c r="C44">
        <v>1</v>
      </c>
      <c r="D44">
        <v>1</v>
      </c>
    </row>
    <row r="45" spans="1:4" x14ac:dyDescent="0.45">
      <c r="A45" s="7" t="s">
        <v>165</v>
      </c>
      <c r="C45">
        <v>1</v>
      </c>
      <c r="D45">
        <v>1</v>
      </c>
    </row>
    <row r="46" spans="1:4" x14ac:dyDescent="0.45">
      <c r="A46" s="7" t="s">
        <v>286</v>
      </c>
      <c r="B46">
        <v>6</v>
      </c>
      <c r="C46">
        <v>2</v>
      </c>
      <c r="D46">
        <v>8</v>
      </c>
    </row>
    <row r="47" spans="1:4" x14ac:dyDescent="0.45">
      <c r="A47" s="5" t="s">
        <v>288</v>
      </c>
      <c r="B47">
        <v>47</v>
      </c>
      <c r="C47">
        <v>28</v>
      </c>
      <c r="D47">
        <v>75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4A3C2-AFE8-4928-89D6-961EB4FB3604}">
  <dimension ref="A2:M38"/>
  <sheetViews>
    <sheetView workbookViewId="0">
      <selection activeCell="J9" sqref="J9"/>
    </sheetView>
  </sheetViews>
  <sheetFormatPr defaultRowHeight="14.25" x14ac:dyDescent="0.45"/>
  <cols>
    <col min="1" max="1" width="19.9296875" customWidth="1"/>
    <col min="10" max="10" width="24.796875" customWidth="1"/>
    <col min="11" max="11" width="23" customWidth="1"/>
    <col min="12" max="12" width="23.3984375" customWidth="1"/>
  </cols>
  <sheetData>
    <row r="2" spans="1:13" x14ac:dyDescent="0.45">
      <c r="A2" t="s">
        <v>747</v>
      </c>
      <c r="B2" t="s">
        <v>534</v>
      </c>
      <c r="C2" t="s">
        <v>533</v>
      </c>
      <c r="D2" t="s">
        <v>532</v>
      </c>
      <c r="E2" t="s">
        <v>530</v>
      </c>
      <c r="F2" t="s">
        <v>531</v>
      </c>
      <c r="G2" t="s">
        <v>631</v>
      </c>
      <c r="H2" t="s">
        <v>632</v>
      </c>
    </row>
    <row r="3" spans="1:13" x14ac:dyDescent="0.45">
      <c r="A3" t="s">
        <v>157</v>
      </c>
      <c r="B3">
        <f t="shared" ref="B3:H3" si="0">TRUNC((B37/24)*100)</f>
        <v>16</v>
      </c>
      <c r="C3">
        <f t="shared" si="0"/>
        <v>8</v>
      </c>
      <c r="D3">
        <f t="shared" si="0"/>
        <v>4</v>
      </c>
      <c r="E3">
        <f t="shared" si="0"/>
        <v>0</v>
      </c>
      <c r="F3">
        <f t="shared" si="0"/>
        <v>20</v>
      </c>
      <c r="G3">
        <f t="shared" si="0"/>
        <v>0</v>
      </c>
      <c r="H3">
        <f t="shared" si="0"/>
        <v>37</v>
      </c>
    </row>
    <row r="4" spans="1:13" x14ac:dyDescent="0.45">
      <c r="A4" t="s">
        <v>630</v>
      </c>
      <c r="B4">
        <f t="shared" ref="B4:H4" si="1">TRUNC((B38/40)*100)</f>
        <v>12</v>
      </c>
      <c r="C4">
        <f t="shared" si="1"/>
        <v>32</v>
      </c>
      <c r="D4">
        <f t="shared" si="1"/>
        <v>17</v>
      </c>
      <c r="E4">
        <f t="shared" si="1"/>
        <v>5</v>
      </c>
      <c r="F4">
        <f t="shared" si="1"/>
        <v>5</v>
      </c>
      <c r="G4">
        <f t="shared" si="1"/>
        <v>7</v>
      </c>
      <c r="H4">
        <f t="shared" si="1"/>
        <v>37</v>
      </c>
      <c r="K4" t="s">
        <v>747</v>
      </c>
      <c r="L4" s="13" t="s">
        <v>630</v>
      </c>
      <c r="M4" s="13" t="s">
        <v>157</v>
      </c>
    </row>
    <row r="5" spans="1:13" x14ac:dyDescent="0.45">
      <c r="K5" t="s">
        <v>651</v>
      </c>
      <c r="L5">
        <f t="shared" ref="L5:L15" si="2">TRUNC((B24/40)*100)</f>
        <v>7</v>
      </c>
      <c r="M5">
        <f t="shared" ref="M5:M15" si="3">TRUNC((C24/24)*100)</f>
        <v>0</v>
      </c>
    </row>
    <row r="6" spans="1:13" x14ac:dyDescent="0.45">
      <c r="K6" t="s">
        <v>641</v>
      </c>
      <c r="L6">
        <f t="shared" si="2"/>
        <v>2</v>
      </c>
      <c r="M6">
        <f t="shared" si="3"/>
        <v>0</v>
      </c>
    </row>
    <row r="7" spans="1:13" x14ac:dyDescent="0.45">
      <c r="K7" t="s">
        <v>650</v>
      </c>
      <c r="L7">
        <f t="shared" si="2"/>
        <v>5</v>
      </c>
      <c r="M7">
        <f t="shared" si="3"/>
        <v>4</v>
      </c>
    </row>
    <row r="8" spans="1:13" x14ac:dyDescent="0.45">
      <c r="K8" t="s">
        <v>642</v>
      </c>
      <c r="L8">
        <f t="shared" si="2"/>
        <v>2</v>
      </c>
      <c r="M8">
        <f t="shared" si="3"/>
        <v>16</v>
      </c>
    </row>
    <row r="9" spans="1:13" x14ac:dyDescent="0.45">
      <c r="K9" t="s">
        <v>640</v>
      </c>
      <c r="L9">
        <f t="shared" si="2"/>
        <v>22</v>
      </c>
      <c r="M9">
        <f t="shared" si="3"/>
        <v>4</v>
      </c>
    </row>
    <row r="10" spans="1:13" x14ac:dyDescent="0.45">
      <c r="K10" t="s">
        <v>645</v>
      </c>
      <c r="L10">
        <f t="shared" si="2"/>
        <v>10</v>
      </c>
      <c r="M10">
        <f t="shared" si="3"/>
        <v>4</v>
      </c>
    </row>
    <row r="11" spans="1:13" x14ac:dyDescent="0.45">
      <c r="K11" t="s">
        <v>648</v>
      </c>
      <c r="L11">
        <f t="shared" si="2"/>
        <v>7</v>
      </c>
      <c r="M11">
        <f t="shared" si="3"/>
        <v>4</v>
      </c>
    </row>
    <row r="12" spans="1:13" x14ac:dyDescent="0.45">
      <c r="K12" t="s">
        <v>644</v>
      </c>
      <c r="L12">
        <f t="shared" si="2"/>
        <v>7</v>
      </c>
      <c r="M12">
        <f t="shared" si="3"/>
        <v>0</v>
      </c>
    </row>
    <row r="13" spans="1:13" x14ac:dyDescent="0.45">
      <c r="K13" t="s">
        <v>643</v>
      </c>
      <c r="L13">
        <f t="shared" si="2"/>
        <v>15</v>
      </c>
      <c r="M13">
        <f t="shared" si="3"/>
        <v>0</v>
      </c>
    </row>
    <row r="14" spans="1:13" x14ac:dyDescent="0.45">
      <c r="K14" t="s">
        <v>647</v>
      </c>
      <c r="L14">
        <f t="shared" si="2"/>
        <v>2</v>
      </c>
      <c r="M14">
        <f t="shared" si="3"/>
        <v>4</v>
      </c>
    </row>
    <row r="15" spans="1:13" x14ac:dyDescent="0.45">
      <c r="K15" t="s">
        <v>646</v>
      </c>
      <c r="L15">
        <f t="shared" si="2"/>
        <v>2</v>
      </c>
      <c r="M15">
        <f t="shared" si="3"/>
        <v>8</v>
      </c>
    </row>
    <row r="18" spans="1:12" ht="14.65" thickBot="1" x14ac:dyDescent="0.5"/>
    <row r="19" spans="1:12" x14ac:dyDescent="0.45">
      <c r="I19" s="26"/>
      <c r="J19" s="32" t="s">
        <v>630</v>
      </c>
      <c r="K19" s="32" t="s">
        <v>652</v>
      </c>
      <c r="L19" s="32" t="s">
        <v>157</v>
      </c>
    </row>
    <row r="20" spans="1:12" x14ac:dyDescent="0.45">
      <c r="I20" s="29" t="s">
        <v>660</v>
      </c>
      <c r="J20" s="33" t="s">
        <v>658</v>
      </c>
      <c r="K20" s="33" t="s">
        <v>659</v>
      </c>
      <c r="L20" s="33" t="s">
        <v>668</v>
      </c>
    </row>
    <row r="21" spans="1:12" x14ac:dyDescent="0.45">
      <c r="I21" s="30" t="s">
        <v>661</v>
      </c>
      <c r="J21" s="34" t="s">
        <v>654</v>
      </c>
      <c r="K21" s="36"/>
      <c r="L21" s="36"/>
    </row>
    <row r="22" spans="1:12" x14ac:dyDescent="0.45">
      <c r="I22" s="31"/>
      <c r="J22" s="35" t="s">
        <v>655</v>
      </c>
      <c r="K22" s="37"/>
      <c r="L22" s="37"/>
    </row>
    <row r="23" spans="1:12" ht="28.5" x14ac:dyDescent="0.45">
      <c r="A23" t="s">
        <v>606</v>
      </c>
      <c r="B23" s="13" t="s">
        <v>630</v>
      </c>
      <c r="C23" s="13" t="s">
        <v>157</v>
      </c>
      <c r="I23" s="30" t="s">
        <v>662</v>
      </c>
      <c r="J23" s="36"/>
      <c r="K23" s="34" t="s">
        <v>649</v>
      </c>
      <c r="L23" s="34" t="s">
        <v>657</v>
      </c>
    </row>
    <row r="24" spans="1:12" x14ac:dyDescent="0.45">
      <c r="A24" t="s">
        <v>651</v>
      </c>
      <c r="B24" s="49">
        <v>3</v>
      </c>
      <c r="C24" s="49">
        <v>0</v>
      </c>
      <c r="I24" s="30" t="s">
        <v>663</v>
      </c>
      <c r="J24" s="34" t="s">
        <v>664</v>
      </c>
      <c r="K24" s="36"/>
      <c r="L24" s="36"/>
    </row>
    <row r="25" spans="1:12" x14ac:dyDescent="0.45">
      <c r="A25" t="s">
        <v>641</v>
      </c>
      <c r="B25" s="49">
        <v>1</v>
      </c>
      <c r="C25" s="49">
        <v>0</v>
      </c>
      <c r="I25" s="27"/>
      <c r="J25" s="38" t="s">
        <v>665</v>
      </c>
      <c r="K25" s="40"/>
      <c r="L25" s="40"/>
    </row>
    <row r="26" spans="1:12" x14ac:dyDescent="0.45">
      <c r="A26" t="s">
        <v>650</v>
      </c>
      <c r="B26" s="49">
        <v>2</v>
      </c>
      <c r="C26" s="49">
        <v>1</v>
      </c>
      <c r="I26" s="27"/>
      <c r="J26" s="38" t="s">
        <v>666</v>
      </c>
      <c r="K26" s="40"/>
      <c r="L26" s="40"/>
    </row>
    <row r="27" spans="1:12" x14ac:dyDescent="0.45">
      <c r="A27" t="s">
        <v>642</v>
      </c>
      <c r="B27" s="49">
        <v>1</v>
      </c>
      <c r="C27" s="49">
        <v>4</v>
      </c>
      <c r="I27" s="31"/>
      <c r="J27" s="35" t="s">
        <v>667</v>
      </c>
      <c r="K27" s="37"/>
      <c r="L27" s="37"/>
    </row>
    <row r="28" spans="1:12" ht="14.65" thickBot="1" x14ac:dyDescent="0.5">
      <c r="A28" t="s">
        <v>640</v>
      </c>
      <c r="B28" s="49">
        <v>9</v>
      </c>
      <c r="C28" s="49">
        <v>1</v>
      </c>
      <c r="I28" s="28" t="s">
        <v>534</v>
      </c>
      <c r="J28" s="39" t="s">
        <v>656</v>
      </c>
      <c r="K28" s="41" t="s">
        <v>653</v>
      </c>
      <c r="L28" s="39" t="s">
        <v>554</v>
      </c>
    </row>
    <row r="29" spans="1:12" x14ac:dyDescent="0.45">
      <c r="A29" t="s">
        <v>645</v>
      </c>
      <c r="B29" s="49">
        <v>4</v>
      </c>
      <c r="C29" s="49">
        <v>1</v>
      </c>
    </row>
    <row r="30" spans="1:12" x14ac:dyDescent="0.45">
      <c r="A30" t="s">
        <v>648</v>
      </c>
      <c r="B30" s="49">
        <v>3</v>
      </c>
      <c r="C30" s="49">
        <v>1</v>
      </c>
    </row>
    <row r="31" spans="1:12" x14ac:dyDescent="0.45">
      <c r="A31" t="s">
        <v>644</v>
      </c>
      <c r="B31" s="49">
        <v>3</v>
      </c>
      <c r="C31" s="49">
        <v>0</v>
      </c>
    </row>
    <row r="32" spans="1:12" x14ac:dyDescent="0.45">
      <c r="A32" t="s">
        <v>643</v>
      </c>
      <c r="B32" s="49">
        <v>6</v>
      </c>
      <c r="C32" s="49">
        <v>0</v>
      </c>
    </row>
    <row r="33" spans="1:8" x14ac:dyDescent="0.45">
      <c r="A33" t="s">
        <v>647</v>
      </c>
      <c r="B33" s="49">
        <v>1</v>
      </c>
      <c r="C33" s="49">
        <v>1</v>
      </c>
    </row>
    <row r="34" spans="1:8" x14ac:dyDescent="0.45">
      <c r="A34" t="s">
        <v>646</v>
      </c>
      <c r="B34" s="49">
        <v>1</v>
      </c>
      <c r="C34" s="49">
        <v>2</v>
      </c>
    </row>
    <row r="36" spans="1:8" x14ac:dyDescent="0.45">
      <c r="B36" s="49" t="s">
        <v>534</v>
      </c>
      <c r="C36" s="49" t="s">
        <v>533</v>
      </c>
      <c r="D36" s="49" t="s">
        <v>532</v>
      </c>
      <c r="E36" s="49" t="s">
        <v>530</v>
      </c>
      <c r="F36" s="49" t="s">
        <v>531</v>
      </c>
      <c r="G36" s="49" t="s">
        <v>631</v>
      </c>
      <c r="H36" s="49" t="s">
        <v>632</v>
      </c>
    </row>
    <row r="37" spans="1:8" x14ac:dyDescent="0.45">
      <c r="A37" t="s">
        <v>157</v>
      </c>
      <c r="B37" s="49">
        <v>4</v>
      </c>
      <c r="C37" s="49">
        <v>2</v>
      </c>
      <c r="D37" s="49">
        <v>1</v>
      </c>
      <c r="E37" s="49">
        <v>0</v>
      </c>
      <c r="F37" s="49">
        <v>5</v>
      </c>
      <c r="G37" s="49">
        <v>0</v>
      </c>
      <c r="H37" s="49">
        <v>9</v>
      </c>
    </row>
    <row r="38" spans="1:8" x14ac:dyDescent="0.45">
      <c r="A38" t="s">
        <v>630</v>
      </c>
      <c r="B38" s="49">
        <v>5</v>
      </c>
      <c r="C38" s="49">
        <v>13</v>
      </c>
      <c r="D38" s="49">
        <v>7</v>
      </c>
      <c r="E38" s="49">
        <v>2</v>
      </c>
      <c r="F38" s="49">
        <v>2</v>
      </c>
      <c r="G38" s="49">
        <v>3</v>
      </c>
      <c r="H38" s="49">
        <v>15</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CF67A-BEAF-40EE-9D33-F6FD7BEFA0AD}">
  <dimension ref="A1:G47"/>
  <sheetViews>
    <sheetView workbookViewId="0">
      <selection activeCell="E39" sqref="E39"/>
    </sheetView>
  </sheetViews>
  <sheetFormatPr defaultRowHeight="14.25" x14ac:dyDescent="0.45"/>
  <cols>
    <col min="1" max="1" width="40.1328125" bestFit="1" customWidth="1"/>
    <col min="2" max="2" width="14.73046875" bestFit="1" customWidth="1"/>
    <col min="3" max="3" width="10.1328125" bestFit="1" customWidth="1"/>
    <col min="4" max="4" width="17.53125" bestFit="1" customWidth="1"/>
    <col min="5" max="5" width="8.19921875" bestFit="1" customWidth="1"/>
    <col min="6" max="6" width="26.86328125" bestFit="1" customWidth="1"/>
    <col min="7" max="8" width="9.86328125" bestFit="1" customWidth="1"/>
    <col min="9" max="9" width="4.46484375" bestFit="1" customWidth="1"/>
    <col min="10" max="10" width="6.33203125" bestFit="1" customWidth="1"/>
    <col min="11" max="11" width="9.86328125" bestFit="1" customWidth="1"/>
  </cols>
  <sheetData>
    <row r="1" spans="1:7" x14ac:dyDescent="0.45">
      <c r="A1" s="4" t="s">
        <v>291</v>
      </c>
      <c r="B1" t="s">
        <v>589</v>
      </c>
    </row>
    <row r="3" spans="1:7" x14ac:dyDescent="0.45">
      <c r="A3" s="4" t="s">
        <v>290</v>
      </c>
      <c r="B3" s="4" t="s">
        <v>289</v>
      </c>
    </row>
    <row r="4" spans="1:7" ht="71.25" x14ac:dyDescent="0.45">
      <c r="A4" s="4" t="s">
        <v>287</v>
      </c>
      <c r="B4" t="s">
        <v>92</v>
      </c>
      <c r="C4" t="s">
        <v>537</v>
      </c>
      <c r="D4" s="1" t="s">
        <v>543</v>
      </c>
      <c r="E4" s="1" t="s">
        <v>549</v>
      </c>
      <c r="F4" t="s">
        <v>777</v>
      </c>
      <c r="G4" t="s">
        <v>288</v>
      </c>
    </row>
    <row r="5" spans="1:7" x14ac:dyDescent="0.45">
      <c r="A5" s="5" t="s">
        <v>249</v>
      </c>
      <c r="B5">
        <v>9</v>
      </c>
      <c r="E5">
        <v>1</v>
      </c>
      <c r="G5">
        <v>10</v>
      </c>
    </row>
    <row r="6" spans="1:7" x14ac:dyDescent="0.45">
      <c r="A6" s="6" t="s">
        <v>38</v>
      </c>
      <c r="B6">
        <v>6</v>
      </c>
      <c r="E6">
        <v>1</v>
      </c>
      <c r="G6">
        <v>7</v>
      </c>
    </row>
    <row r="7" spans="1:7" x14ac:dyDescent="0.45">
      <c r="A7" s="7" t="s">
        <v>47</v>
      </c>
      <c r="B7">
        <v>1</v>
      </c>
      <c r="G7">
        <v>1</v>
      </c>
    </row>
    <row r="8" spans="1:7" x14ac:dyDescent="0.45">
      <c r="A8" s="7" t="s">
        <v>275</v>
      </c>
      <c r="B8">
        <v>1</v>
      </c>
      <c r="G8">
        <v>1</v>
      </c>
    </row>
    <row r="9" spans="1:7" x14ac:dyDescent="0.45">
      <c r="A9" s="7" t="s">
        <v>274</v>
      </c>
      <c r="B9">
        <v>1</v>
      </c>
      <c r="G9">
        <v>1</v>
      </c>
    </row>
    <row r="10" spans="1:7" x14ac:dyDescent="0.45">
      <c r="A10" s="7" t="s">
        <v>273</v>
      </c>
      <c r="E10">
        <v>1</v>
      </c>
      <c r="G10">
        <v>1</v>
      </c>
    </row>
    <row r="11" spans="1:7" x14ac:dyDescent="0.45">
      <c r="A11" s="7" t="s">
        <v>46</v>
      </c>
      <c r="B11">
        <v>3</v>
      </c>
      <c r="G11">
        <v>3</v>
      </c>
    </row>
    <row r="12" spans="1:7" x14ac:dyDescent="0.45">
      <c r="A12" s="6" t="s">
        <v>157</v>
      </c>
      <c r="B12">
        <v>3</v>
      </c>
      <c r="G12">
        <v>3</v>
      </c>
    </row>
    <row r="13" spans="1:7" x14ac:dyDescent="0.45">
      <c r="A13" s="7" t="s">
        <v>158</v>
      </c>
      <c r="B13">
        <v>2</v>
      </c>
      <c r="G13">
        <v>2</v>
      </c>
    </row>
    <row r="14" spans="1:7" x14ac:dyDescent="0.45">
      <c r="A14" s="7" t="s">
        <v>159</v>
      </c>
      <c r="B14">
        <v>1</v>
      </c>
      <c r="G14">
        <v>1</v>
      </c>
    </row>
    <row r="15" spans="1:7" x14ac:dyDescent="0.45">
      <c r="A15" s="5" t="s">
        <v>135</v>
      </c>
      <c r="B15">
        <v>1</v>
      </c>
      <c r="G15">
        <v>1</v>
      </c>
    </row>
    <row r="16" spans="1:7" x14ac:dyDescent="0.45">
      <c r="A16" s="6" t="s">
        <v>157</v>
      </c>
      <c r="B16">
        <v>1</v>
      </c>
      <c r="G16">
        <v>1</v>
      </c>
    </row>
    <row r="17" spans="1:7" x14ac:dyDescent="0.45">
      <c r="A17" s="7" t="s">
        <v>166</v>
      </c>
      <c r="B17">
        <v>1</v>
      </c>
      <c r="G17">
        <v>1</v>
      </c>
    </row>
    <row r="18" spans="1:7" x14ac:dyDescent="0.45">
      <c r="A18" s="5" t="s">
        <v>248</v>
      </c>
      <c r="B18">
        <v>61</v>
      </c>
      <c r="C18">
        <v>1</v>
      </c>
      <c r="D18">
        <v>1</v>
      </c>
      <c r="F18">
        <v>1</v>
      </c>
      <c r="G18">
        <v>64</v>
      </c>
    </row>
    <row r="19" spans="1:7" x14ac:dyDescent="0.45">
      <c r="A19" s="6" t="s">
        <v>38</v>
      </c>
      <c r="B19">
        <v>37</v>
      </c>
      <c r="C19">
        <v>1</v>
      </c>
      <c r="D19">
        <v>1</v>
      </c>
      <c r="F19">
        <v>1</v>
      </c>
      <c r="G19">
        <v>40</v>
      </c>
    </row>
    <row r="20" spans="1:7" x14ac:dyDescent="0.45">
      <c r="A20" s="7" t="s">
        <v>28</v>
      </c>
      <c r="B20">
        <v>1</v>
      </c>
      <c r="G20">
        <v>1</v>
      </c>
    </row>
    <row r="21" spans="1:7" x14ac:dyDescent="0.45">
      <c r="A21" s="7" t="s">
        <v>252</v>
      </c>
      <c r="B21">
        <v>1</v>
      </c>
      <c r="G21">
        <v>1</v>
      </c>
    </row>
    <row r="22" spans="1:7" x14ac:dyDescent="0.45">
      <c r="A22" s="7" t="s">
        <v>29</v>
      </c>
      <c r="B22">
        <v>1</v>
      </c>
      <c r="G22">
        <v>1</v>
      </c>
    </row>
    <row r="23" spans="1:7" x14ac:dyDescent="0.45">
      <c r="A23" s="7" t="s">
        <v>254</v>
      </c>
      <c r="B23">
        <v>4</v>
      </c>
      <c r="C23">
        <v>1</v>
      </c>
      <c r="D23">
        <v>1</v>
      </c>
      <c r="G23">
        <v>6</v>
      </c>
    </row>
    <row r="24" spans="1:7" x14ac:dyDescent="0.45">
      <c r="A24" s="7" t="s">
        <v>261</v>
      </c>
      <c r="B24">
        <v>4</v>
      </c>
      <c r="F24">
        <v>1</v>
      </c>
      <c r="G24">
        <v>5</v>
      </c>
    </row>
    <row r="25" spans="1:7" x14ac:dyDescent="0.45">
      <c r="A25" s="7" t="s">
        <v>269</v>
      </c>
      <c r="B25">
        <v>7</v>
      </c>
      <c r="G25">
        <v>7</v>
      </c>
    </row>
    <row r="26" spans="1:7" x14ac:dyDescent="0.45">
      <c r="A26" s="7" t="s">
        <v>35</v>
      </c>
      <c r="B26">
        <v>1</v>
      </c>
      <c r="G26">
        <v>1</v>
      </c>
    </row>
    <row r="27" spans="1:7" x14ac:dyDescent="0.45">
      <c r="A27" s="7" t="s">
        <v>44</v>
      </c>
      <c r="B27">
        <v>1</v>
      </c>
      <c r="G27">
        <v>1</v>
      </c>
    </row>
    <row r="28" spans="1:7" x14ac:dyDescent="0.45">
      <c r="A28" s="7" t="s">
        <v>45</v>
      </c>
      <c r="B28">
        <v>1</v>
      </c>
      <c r="G28">
        <v>1</v>
      </c>
    </row>
    <row r="29" spans="1:7" x14ac:dyDescent="0.45">
      <c r="A29" s="7" t="s">
        <v>30</v>
      </c>
      <c r="B29">
        <v>1</v>
      </c>
      <c r="G29">
        <v>1</v>
      </c>
    </row>
    <row r="30" spans="1:7" x14ac:dyDescent="0.45">
      <c r="A30" s="7" t="s">
        <v>31</v>
      </c>
      <c r="B30">
        <v>1</v>
      </c>
      <c r="G30">
        <v>1</v>
      </c>
    </row>
    <row r="31" spans="1:7" x14ac:dyDescent="0.45">
      <c r="A31" s="7" t="s">
        <v>32</v>
      </c>
      <c r="B31">
        <v>1</v>
      </c>
      <c r="G31">
        <v>1</v>
      </c>
    </row>
    <row r="32" spans="1:7" x14ac:dyDescent="0.45">
      <c r="A32" s="7" t="s">
        <v>33</v>
      </c>
      <c r="B32">
        <v>1</v>
      </c>
      <c r="G32">
        <v>1</v>
      </c>
    </row>
    <row r="33" spans="1:7" x14ac:dyDescent="0.45">
      <c r="A33" s="7" t="s">
        <v>34</v>
      </c>
      <c r="B33">
        <v>5</v>
      </c>
      <c r="G33">
        <v>5</v>
      </c>
    </row>
    <row r="34" spans="1:7" x14ac:dyDescent="0.45">
      <c r="A34" s="7" t="s">
        <v>162</v>
      </c>
      <c r="B34">
        <v>7</v>
      </c>
      <c r="G34">
        <v>7</v>
      </c>
    </row>
    <row r="35" spans="1:7" x14ac:dyDescent="0.45">
      <c r="A35" s="6" t="s">
        <v>157</v>
      </c>
      <c r="B35">
        <v>24</v>
      </c>
      <c r="G35">
        <v>24</v>
      </c>
    </row>
    <row r="36" spans="1:7" x14ac:dyDescent="0.45">
      <c r="A36" s="7" t="s">
        <v>281</v>
      </c>
      <c r="B36">
        <v>4</v>
      </c>
      <c r="G36">
        <v>4</v>
      </c>
    </row>
    <row r="37" spans="1:7" x14ac:dyDescent="0.45">
      <c r="A37" s="7" t="s">
        <v>217</v>
      </c>
      <c r="B37">
        <v>1</v>
      </c>
      <c r="G37">
        <v>1</v>
      </c>
    </row>
    <row r="38" spans="1:7" x14ac:dyDescent="0.45">
      <c r="A38" s="7" t="s">
        <v>280</v>
      </c>
      <c r="B38">
        <v>2</v>
      </c>
      <c r="G38">
        <v>2</v>
      </c>
    </row>
    <row r="39" spans="1:7" x14ac:dyDescent="0.45">
      <c r="A39" s="7" t="s">
        <v>282</v>
      </c>
      <c r="B39">
        <v>3</v>
      </c>
      <c r="G39">
        <v>3</v>
      </c>
    </row>
    <row r="40" spans="1:7" x14ac:dyDescent="0.45">
      <c r="A40" s="7" t="s">
        <v>160</v>
      </c>
      <c r="B40">
        <v>1</v>
      </c>
      <c r="G40">
        <v>1</v>
      </c>
    </row>
    <row r="41" spans="1:7" x14ac:dyDescent="0.45">
      <c r="A41" s="7" t="s">
        <v>161</v>
      </c>
      <c r="B41">
        <v>1</v>
      </c>
      <c r="G41">
        <v>1</v>
      </c>
    </row>
    <row r="42" spans="1:7" x14ac:dyDescent="0.45">
      <c r="A42" s="7" t="s">
        <v>163</v>
      </c>
      <c r="B42">
        <v>1</v>
      </c>
      <c r="G42">
        <v>1</v>
      </c>
    </row>
    <row r="43" spans="1:7" x14ac:dyDescent="0.45">
      <c r="A43" s="7" t="s">
        <v>164</v>
      </c>
      <c r="B43">
        <v>1</v>
      </c>
      <c r="G43">
        <v>1</v>
      </c>
    </row>
    <row r="44" spans="1:7" x14ac:dyDescent="0.45">
      <c r="A44" s="7" t="s">
        <v>401</v>
      </c>
      <c r="B44">
        <v>1</v>
      </c>
      <c r="G44">
        <v>1</v>
      </c>
    </row>
    <row r="45" spans="1:7" x14ac:dyDescent="0.45">
      <c r="A45" s="7" t="s">
        <v>165</v>
      </c>
      <c r="B45">
        <v>1</v>
      </c>
      <c r="G45">
        <v>1</v>
      </c>
    </row>
    <row r="46" spans="1:7" x14ac:dyDescent="0.45">
      <c r="A46" s="7" t="s">
        <v>286</v>
      </c>
      <c r="B46">
        <v>8</v>
      </c>
      <c r="G46">
        <v>8</v>
      </c>
    </row>
    <row r="47" spans="1:7" x14ac:dyDescent="0.45">
      <c r="A47" s="5" t="s">
        <v>288</v>
      </c>
      <c r="B47">
        <v>71</v>
      </c>
      <c r="C47">
        <v>1</v>
      </c>
      <c r="D47">
        <v>1</v>
      </c>
      <c r="E47">
        <v>1</v>
      </c>
      <c r="F47">
        <v>1</v>
      </c>
      <c r="G47">
        <v>75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79BF3-05BE-4078-B2ED-13647F304546}">
  <dimension ref="A3:E47"/>
  <sheetViews>
    <sheetView topLeftCell="A4" workbookViewId="0">
      <selection activeCell="C9" sqref="C9"/>
    </sheetView>
  </sheetViews>
  <sheetFormatPr defaultRowHeight="14.25" x14ac:dyDescent="0.45"/>
  <cols>
    <col min="1" max="1" width="40.1328125" bestFit="1" customWidth="1"/>
    <col min="2" max="2" width="14.73046875" bestFit="1" customWidth="1"/>
    <col min="3" max="3" width="9.1328125" bestFit="1" customWidth="1"/>
    <col min="4" max="4" width="10.46484375" bestFit="1" customWidth="1"/>
    <col min="5" max="7" width="9.86328125" bestFit="1" customWidth="1"/>
  </cols>
  <sheetData>
    <row r="3" spans="1:5" x14ac:dyDescent="0.45">
      <c r="A3" s="4" t="s">
        <v>290</v>
      </c>
      <c r="B3" s="4" t="s">
        <v>289</v>
      </c>
    </row>
    <row r="4" spans="1:5" ht="99.75" x14ac:dyDescent="0.45">
      <c r="A4" s="4" t="s">
        <v>287</v>
      </c>
      <c r="B4" t="s">
        <v>92</v>
      </c>
      <c r="C4" t="s">
        <v>538</v>
      </c>
      <c r="D4" s="1" t="s">
        <v>560</v>
      </c>
      <c r="E4" t="s">
        <v>288</v>
      </c>
    </row>
    <row r="5" spans="1:5" x14ac:dyDescent="0.45">
      <c r="A5" s="5" t="s">
        <v>249</v>
      </c>
      <c r="B5">
        <v>10</v>
      </c>
      <c r="D5" s="1"/>
      <c r="E5">
        <v>10</v>
      </c>
    </row>
    <row r="6" spans="1:5" x14ac:dyDescent="0.45">
      <c r="A6" s="6" t="s">
        <v>38</v>
      </c>
      <c r="B6">
        <v>7</v>
      </c>
      <c r="D6" s="1"/>
      <c r="E6">
        <v>7</v>
      </c>
    </row>
    <row r="7" spans="1:5" x14ac:dyDescent="0.45">
      <c r="A7" s="7" t="s">
        <v>47</v>
      </c>
      <c r="B7">
        <v>1</v>
      </c>
      <c r="D7" s="1"/>
      <c r="E7">
        <v>1</v>
      </c>
    </row>
    <row r="8" spans="1:5" x14ac:dyDescent="0.45">
      <c r="A8" s="7" t="s">
        <v>275</v>
      </c>
      <c r="B8">
        <v>1</v>
      </c>
      <c r="D8" s="1"/>
      <c r="E8">
        <v>1</v>
      </c>
    </row>
    <row r="9" spans="1:5" x14ac:dyDescent="0.45">
      <c r="A9" s="7" t="s">
        <v>274</v>
      </c>
      <c r="B9">
        <v>1</v>
      </c>
      <c r="D9" s="1"/>
      <c r="E9">
        <v>1</v>
      </c>
    </row>
    <row r="10" spans="1:5" x14ac:dyDescent="0.45">
      <c r="A10" s="7" t="s">
        <v>273</v>
      </c>
      <c r="B10">
        <v>1</v>
      </c>
      <c r="D10" s="1"/>
      <c r="E10">
        <v>1</v>
      </c>
    </row>
    <row r="11" spans="1:5" x14ac:dyDescent="0.45">
      <c r="A11" s="7" t="s">
        <v>46</v>
      </c>
      <c r="B11">
        <v>3</v>
      </c>
      <c r="D11" s="1"/>
      <c r="E11">
        <v>3</v>
      </c>
    </row>
    <row r="12" spans="1:5" x14ac:dyDescent="0.45">
      <c r="A12" s="6" t="s">
        <v>157</v>
      </c>
      <c r="B12">
        <v>3</v>
      </c>
      <c r="D12" s="1"/>
      <c r="E12">
        <v>3</v>
      </c>
    </row>
    <row r="13" spans="1:5" x14ac:dyDescent="0.45">
      <c r="A13" s="7" t="s">
        <v>158</v>
      </c>
      <c r="B13">
        <v>2</v>
      </c>
      <c r="D13" s="1"/>
      <c r="E13">
        <v>2</v>
      </c>
    </row>
    <row r="14" spans="1:5" x14ac:dyDescent="0.45">
      <c r="A14" s="7" t="s">
        <v>159</v>
      </c>
      <c r="B14">
        <v>1</v>
      </c>
      <c r="D14" s="1"/>
      <c r="E14">
        <v>1</v>
      </c>
    </row>
    <row r="15" spans="1:5" x14ac:dyDescent="0.45">
      <c r="A15" s="5" t="s">
        <v>135</v>
      </c>
      <c r="B15">
        <v>1</v>
      </c>
      <c r="D15" s="1"/>
      <c r="E15">
        <v>1</v>
      </c>
    </row>
    <row r="16" spans="1:5" x14ac:dyDescent="0.45">
      <c r="A16" s="6" t="s">
        <v>157</v>
      </c>
      <c r="B16">
        <v>1</v>
      </c>
      <c r="D16" s="1"/>
      <c r="E16">
        <v>1</v>
      </c>
    </row>
    <row r="17" spans="1:5" x14ac:dyDescent="0.45">
      <c r="A17" s="7" t="s">
        <v>166</v>
      </c>
      <c r="B17">
        <v>1</v>
      </c>
      <c r="D17" s="1"/>
      <c r="E17">
        <v>1</v>
      </c>
    </row>
    <row r="18" spans="1:5" x14ac:dyDescent="0.45">
      <c r="A18" s="5" t="s">
        <v>248</v>
      </c>
      <c r="B18">
        <v>62</v>
      </c>
      <c r="C18">
        <v>1</v>
      </c>
      <c r="D18" s="1">
        <v>1</v>
      </c>
      <c r="E18">
        <v>64</v>
      </c>
    </row>
    <row r="19" spans="1:5" x14ac:dyDescent="0.45">
      <c r="A19" s="6" t="s">
        <v>38</v>
      </c>
      <c r="B19">
        <v>38</v>
      </c>
      <c r="C19">
        <v>1</v>
      </c>
      <c r="D19" s="1">
        <v>1</v>
      </c>
      <c r="E19">
        <v>40</v>
      </c>
    </row>
    <row r="20" spans="1:5" x14ac:dyDescent="0.45">
      <c r="A20" s="7" t="s">
        <v>28</v>
      </c>
      <c r="B20">
        <v>1</v>
      </c>
      <c r="D20" s="1"/>
      <c r="E20">
        <v>1</v>
      </c>
    </row>
    <row r="21" spans="1:5" x14ac:dyDescent="0.45">
      <c r="A21" s="7" t="s">
        <v>252</v>
      </c>
      <c r="B21">
        <v>1</v>
      </c>
      <c r="D21" s="1"/>
      <c r="E21">
        <v>1</v>
      </c>
    </row>
    <row r="22" spans="1:5" x14ac:dyDescent="0.45">
      <c r="A22" s="7" t="s">
        <v>29</v>
      </c>
      <c r="B22">
        <v>1</v>
      </c>
      <c r="D22" s="1"/>
      <c r="E22">
        <v>1</v>
      </c>
    </row>
    <row r="23" spans="1:5" x14ac:dyDescent="0.45">
      <c r="A23" s="7" t="s">
        <v>254</v>
      </c>
      <c r="B23">
        <v>5</v>
      </c>
      <c r="C23">
        <v>1</v>
      </c>
      <c r="D23" s="1"/>
      <c r="E23">
        <v>6</v>
      </c>
    </row>
    <row r="24" spans="1:5" x14ac:dyDescent="0.45">
      <c r="A24" s="7" t="s">
        <v>261</v>
      </c>
      <c r="B24">
        <v>5</v>
      </c>
      <c r="D24" s="1"/>
      <c r="E24">
        <v>5</v>
      </c>
    </row>
    <row r="25" spans="1:5" x14ac:dyDescent="0.45">
      <c r="A25" s="7" t="s">
        <v>269</v>
      </c>
      <c r="B25">
        <v>7</v>
      </c>
      <c r="D25" s="1"/>
      <c r="E25">
        <v>7</v>
      </c>
    </row>
    <row r="26" spans="1:5" x14ac:dyDescent="0.45">
      <c r="A26" s="7" t="s">
        <v>35</v>
      </c>
      <c r="B26">
        <v>1</v>
      </c>
      <c r="D26" s="1"/>
      <c r="E26">
        <v>1</v>
      </c>
    </row>
    <row r="27" spans="1:5" x14ac:dyDescent="0.45">
      <c r="A27" s="7" t="s">
        <v>44</v>
      </c>
      <c r="B27">
        <v>1</v>
      </c>
      <c r="D27" s="1"/>
      <c r="E27">
        <v>1</v>
      </c>
    </row>
    <row r="28" spans="1:5" x14ac:dyDescent="0.45">
      <c r="A28" s="7" t="s">
        <v>45</v>
      </c>
      <c r="B28">
        <v>1</v>
      </c>
      <c r="D28" s="1"/>
      <c r="E28">
        <v>1</v>
      </c>
    </row>
    <row r="29" spans="1:5" x14ac:dyDescent="0.45">
      <c r="A29" s="7" t="s">
        <v>30</v>
      </c>
      <c r="B29">
        <v>1</v>
      </c>
      <c r="D29" s="1"/>
      <c r="E29">
        <v>1</v>
      </c>
    </row>
    <row r="30" spans="1:5" x14ac:dyDescent="0.45">
      <c r="A30" s="7" t="s">
        <v>31</v>
      </c>
      <c r="B30">
        <v>1</v>
      </c>
      <c r="D30" s="1"/>
      <c r="E30">
        <v>1</v>
      </c>
    </row>
    <row r="31" spans="1:5" x14ac:dyDescent="0.45">
      <c r="A31" s="7" t="s">
        <v>32</v>
      </c>
      <c r="B31">
        <v>1</v>
      </c>
      <c r="D31" s="1"/>
      <c r="E31">
        <v>1</v>
      </c>
    </row>
    <row r="32" spans="1:5" x14ac:dyDescent="0.45">
      <c r="A32" s="7" t="s">
        <v>33</v>
      </c>
      <c r="B32">
        <v>1</v>
      </c>
      <c r="D32" s="1"/>
      <c r="E32">
        <v>1</v>
      </c>
    </row>
    <row r="33" spans="1:5" x14ac:dyDescent="0.45">
      <c r="A33" s="7" t="s">
        <v>34</v>
      </c>
      <c r="B33">
        <v>5</v>
      </c>
      <c r="D33" s="1"/>
      <c r="E33">
        <v>5</v>
      </c>
    </row>
    <row r="34" spans="1:5" x14ac:dyDescent="0.45">
      <c r="A34" s="7" t="s">
        <v>162</v>
      </c>
      <c r="B34">
        <v>6</v>
      </c>
      <c r="D34" s="1">
        <v>1</v>
      </c>
      <c r="E34">
        <v>7</v>
      </c>
    </row>
    <row r="35" spans="1:5" x14ac:dyDescent="0.45">
      <c r="A35" s="6" t="s">
        <v>157</v>
      </c>
      <c r="B35">
        <v>24</v>
      </c>
      <c r="D35" s="1"/>
      <c r="E35">
        <v>24</v>
      </c>
    </row>
    <row r="36" spans="1:5" x14ac:dyDescent="0.45">
      <c r="A36" s="7" t="s">
        <v>281</v>
      </c>
      <c r="B36">
        <v>4</v>
      </c>
      <c r="D36" s="1"/>
      <c r="E36">
        <v>4</v>
      </c>
    </row>
    <row r="37" spans="1:5" x14ac:dyDescent="0.45">
      <c r="A37" s="7" t="s">
        <v>217</v>
      </c>
      <c r="B37">
        <v>1</v>
      </c>
      <c r="D37" s="1"/>
      <c r="E37">
        <v>1</v>
      </c>
    </row>
    <row r="38" spans="1:5" x14ac:dyDescent="0.45">
      <c r="A38" s="7" t="s">
        <v>280</v>
      </c>
      <c r="B38">
        <v>2</v>
      </c>
      <c r="D38" s="1"/>
      <c r="E38">
        <v>2</v>
      </c>
    </row>
    <row r="39" spans="1:5" x14ac:dyDescent="0.45">
      <c r="A39" s="7" t="s">
        <v>282</v>
      </c>
      <c r="B39">
        <v>3</v>
      </c>
      <c r="D39" s="1"/>
      <c r="E39">
        <v>3</v>
      </c>
    </row>
    <row r="40" spans="1:5" x14ac:dyDescent="0.45">
      <c r="A40" s="7" t="s">
        <v>160</v>
      </c>
      <c r="B40">
        <v>1</v>
      </c>
      <c r="D40" s="1"/>
      <c r="E40">
        <v>1</v>
      </c>
    </row>
    <row r="41" spans="1:5" x14ac:dyDescent="0.45">
      <c r="A41" s="7" t="s">
        <v>161</v>
      </c>
      <c r="B41">
        <v>1</v>
      </c>
      <c r="D41" s="1"/>
      <c r="E41">
        <v>1</v>
      </c>
    </row>
    <row r="42" spans="1:5" x14ac:dyDescent="0.45">
      <c r="A42" s="7" t="s">
        <v>163</v>
      </c>
      <c r="B42">
        <v>1</v>
      </c>
      <c r="D42" s="1"/>
      <c r="E42">
        <v>1</v>
      </c>
    </row>
    <row r="43" spans="1:5" x14ac:dyDescent="0.45">
      <c r="A43" s="7" t="s">
        <v>164</v>
      </c>
      <c r="B43">
        <v>1</v>
      </c>
      <c r="D43" s="1"/>
      <c r="E43">
        <v>1</v>
      </c>
    </row>
    <row r="44" spans="1:5" x14ac:dyDescent="0.45">
      <c r="A44" s="7" t="s">
        <v>401</v>
      </c>
      <c r="B44">
        <v>1</v>
      </c>
      <c r="D44" s="1"/>
      <c r="E44">
        <v>1</v>
      </c>
    </row>
    <row r="45" spans="1:5" x14ac:dyDescent="0.45">
      <c r="A45" s="7" t="s">
        <v>165</v>
      </c>
      <c r="B45">
        <v>1</v>
      </c>
      <c r="D45" s="1"/>
      <c r="E45">
        <v>1</v>
      </c>
    </row>
    <row r="46" spans="1:5" x14ac:dyDescent="0.45">
      <c r="A46" s="7" t="s">
        <v>286</v>
      </c>
      <c r="B46">
        <v>8</v>
      </c>
      <c r="D46" s="1"/>
      <c r="E46">
        <v>8</v>
      </c>
    </row>
    <row r="47" spans="1:5" x14ac:dyDescent="0.45">
      <c r="A47" s="5" t="s">
        <v>288</v>
      </c>
      <c r="B47">
        <v>73</v>
      </c>
      <c r="C47">
        <v>1</v>
      </c>
      <c r="D47" s="1">
        <v>1</v>
      </c>
      <c r="E47">
        <v>75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27AB0-73FD-4BAB-9A8E-1196BCA9A2F8}">
  <dimension ref="A3:F47"/>
  <sheetViews>
    <sheetView topLeftCell="A4" workbookViewId="0">
      <selection activeCell="B19" sqref="B19"/>
    </sheetView>
  </sheetViews>
  <sheetFormatPr defaultRowHeight="14.25" x14ac:dyDescent="0.45"/>
  <cols>
    <col min="1" max="1" width="40.1328125" bestFit="1" customWidth="1"/>
    <col min="2" max="2" width="14.73046875" bestFit="1" customWidth="1"/>
    <col min="3" max="3" width="3" bestFit="1" customWidth="1"/>
    <col min="4" max="4" width="11.33203125" bestFit="1" customWidth="1"/>
    <col min="5" max="5" width="23.1328125" bestFit="1" customWidth="1"/>
    <col min="6" max="7" width="9.86328125" bestFit="1" customWidth="1"/>
  </cols>
  <sheetData>
    <row r="3" spans="1:6" x14ac:dyDescent="0.45">
      <c r="A3" s="4" t="s">
        <v>290</v>
      </c>
      <c r="B3" s="4" t="s">
        <v>289</v>
      </c>
    </row>
    <row r="4" spans="1:6" ht="57" x14ac:dyDescent="0.45">
      <c r="A4" s="4" t="s">
        <v>287</v>
      </c>
      <c r="B4" s="1" t="s">
        <v>174</v>
      </c>
      <c r="C4" t="s">
        <v>92</v>
      </c>
      <c r="D4" s="1" t="s">
        <v>559</v>
      </c>
      <c r="E4" t="s">
        <v>778</v>
      </c>
      <c r="F4" t="s">
        <v>288</v>
      </c>
    </row>
    <row r="5" spans="1:6" x14ac:dyDescent="0.45">
      <c r="A5" s="5" t="s">
        <v>249</v>
      </c>
      <c r="C5">
        <v>10</v>
      </c>
      <c r="F5">
        <v>10</v>
      </c>
    </row>
    <row r="6" spans="1:6" x14ac:dyDescent="0.45">
      <c r="A6" s="6" t="s">
        <v>38</v>
      </c>
      <c r="C6">
        <v>7</v>
      </c>
      <c r="F6">
        <v>7</v>
      </c>
    </row>
    <row r="7" spans="1:6" x14ac:dyDescent="0.45">
      <c r="A7" s="7" t="s">
        <v>47</v>
      </c>
      <c r="C7">
        <v>1</v>
      </c>
      <c r="F7">
        <v>1</v>
      </c>
    </row>
    <row r="8" spans="1:6" x14ac:dyDescent="0.45">
      <c r="A8" s="7" t="s">
        <v>275</v>
      </c>
      <c r="C8">
        <v>1</v>
      </c>
      <c r="F8">
        <v>1</v>
      </c>
    </row>
    <row r="9" spans="1:6" x14ac:dyDescent="0.45">
      <c r="A9" s="7" t="s">
        <v>274</v>
      </c>
      <c r="C9">
        <v>1</v>
      </c>
      <c r="F9">
        <v>1</v>
      </c>
    </row>
    <row r="10" spans="1:6" x14ac:dyDescent="0.45">
      <c r="A10" s="7" t="s">
        <v>273</v>
      </c>
      <c r="C10">
        <v>1</v>
      </c>
      <c r="F10">
        <v>1</v>
      </c>
    </row>
    <row r="11" spans="1:6" x14ac:dyDescent="0.45">
      <c r="A11" s="7" t="s">
        <v>46</v>
      </c>
      <c r="C11">
        <v>3</v>
      </c>
      <c r="F11">
        <v>3</v>
      </c>
    </row>
    <row r="12" spans="1:6" x14ac:dyDescent="0.45">
      <c r="A12" s="6" t="s">
        <v>157</v>
      </c>
      <c r="C12">
        <v>3</v>
      </c>
      <c r="F12">
        <v>3</v>
      </c>
    </row>
    <row r="13" spans="1:6" x14ac:dyDescent="0.45">
      <c r="A13" s="7" t="s">
        <v>158</v>
      </c>
      <c r="C13">
        <v>2</v>
      </c>
      <c r="F13">
        <v>2</v>
      </c>
    </row>
    <row r="14" spans="1:6" x14ac:dyDescent="0.45">
      <c r="A14" s="7" t="s">
        <v>159</v>
      </c>
      <c r="C14">
        <v>1</v>
      </c>
      <c r="F14">
        <v>1</v>
      </c>
    </row>
    <row r="15" spans="1:6" x14ac:dyDescent="0.45">
      <c r="A15" s="5" t="s">
        <v>135</v>
      </c>
      <c r="C15">
        <v>1</v>
      </c>
      <c r="F15">
        <v>1</v>
      </c>
    </row>
    <row r="16" spans="1:6" x14ac:dyDescent="0.45">
      <c r="A16" s="6" t="s">
        <v>157</v>
      </c>
      <c r="C16">
        <v>1</v>
      </c>
      <c r="F16">
        <v>1</v>
      </c>
    </row>
    <row r="17" spans="1:6" x14ac:dyDescent="0.45">
      <c r="A17" s="7" t="s">
        <v>166</v>
      </c>
      <c r="C17">
        <v>1</v>
      </c>
      <c r="F17">
        <v>1</v>
      </c>
    </row>
    <row r="18" spans="1:6" x14ac:dyDescent="0.45">
      <c r="A18" s="5" t="s">
        <v>248</v>
      </c>
      <c r="B18">
        <v>5</v>
      </c>
      <c r="C18">
        <v>57</v>
      </c>
      <c r="D18">
        <v>1</v>
      </c>
      <c r="E18">
        <v>1</v>
      </c>
      <c r="F18">
        <v>64</v>
      </c>
    </row>
    <row r="19" spans="1:6" x14ac:dyDescent="0.45">
      <c r="A19" s="6" t="s">
        <v>38</v>
      </c>
      <c r="B19">
        <v>1</v>
      </c>
      <c r="C19">
        <v>37</v>
      </c>
      <c r="D19">
        <v>1</v>
      </c>
      <c r="E19">
        <v>1</v>
      </c>
      <c r="F19">
        <v>40</v>
      </c>
    </row>
    <row r="20" spans="1:6" x14ac:dyDescent="0.45">
      <c r="A20" s="7" t="s">
        <v>28</v>
      </c>
      <c r="C20">
        <v>1</v>
      </c>
      <c r="F20">
        <v>1</v>
      </c>
    </row>
    <row r="21" spans="1:6" x14ac:dyDescent="0.45">
      <c r="A21" s="7" t="s">
        <v>252</v>
      </c>
      <c r="C21">
        <v>1</v>
      </c>
      <c r="F21">
        <v>1</v>
      </c>
    </row>
    <row r="22" spans="1:6" x14ac:dyDescent="0.45">
      <c r="A22" s="7" t="s">
        <v>29</v>
      </c>
      <c r="C22">
        <v>1</v>
      </c>
      <c r="F22">
        <v>1</v>
      </c>
    </row>
    <row r="23" spans="1:6" x14ac:dyDescent="0.45">
      <c r="A23" s="7" t="s">
        <v>254</v>
      </c>
      <c r="B23">
        <v>1</v>
      </c>
      <c r="C23">
        <v>5</v>
      </c>
      <c r="F23">
        <v>6</v>
      </c>
    </row>
    <row r="24" spans="1:6" x14ac:dyDescent="0.45">
      <c r="A24" s="7" t="s">
        <v>261</v>
      </c>
      <c r="C24">
        <v>4</v>
      </c>
      <c r="E24">
        <v>1</v>
      </c>
      <c r="F24">
        <v>5</v>
      </c>
    </row>
    <row r="25" spans="1:6" x14ac:dyDescent="0.45">
      <c r="A25" s="7" t="s">
        <v>269</v>
      </c>
      <c r="C25">
        <v>7</v>
      </c>
      <c r="F25">
        <v>7</v>
      </c>
    </row>
    <row r="26" spans="1:6" x14ac:dyDescent="0.45">
      <c r="A26" s="7" t="s">
        <v>35</v>
      </c>
      <c r="C26">
        <v>1</v>
      </c>
      <c r="F26">
        <v>1</v>
      </c>
    </row>
    <row r="27" spans="1:6" x14ac:dyDescent="0.45">
      <c r="A27" s="7" t="s">
        <v>44</v>
      </c>
      <c r="C27">
        <v>1</v>
      </c>
      <c r="F27">
        <v>1</v>
      </c>
    </row>
    <row r="28" spans="1:6" x14ac:dyDescent="0.45">
      <c r="A28" s="7" t="s">
        <v>45</v>
      </c>
      <c r="C28">
        <v>1</v>
      </c>
      <c r="F28">
        <v>1</v>
      </c>
    </row>
    <row r="29" spans="1:6" x14ac:dyDescent="0.45">
      <c r="A29" s="7" t="s">
        <v>30</v>
      </c>
      <c r="C29">
        <v>1</v>
      </c>
      <c r="F29">
        <v>1</v>
      </c>
    </row>
    <row r="30" spans="1:6" x14ac:dyDescent="0.45">
      <c r="A30" s="7" t="s">
        <v>31</v>
      </c>
      <c r="C30">
        <v>1</v>
      </c>
      <c r="F30">
        <v>1</v>
      </c>
    </row>
    <row r="31" spans="1:6" x14ac:dyDescent="0.45">
      <c r="A31" s="7" t="s">
        <v>32</v>
      </c>
      <c r="C31">
        <v>1</v>
      </c>
      <c r="F31">
        <v>1</v>
      </c>
    </row>
    <row r="32" spans="1:6" x14ac:dyDescent="0.45">
      <c r="A32" s="7" t="s">
        <v>33</v>
      </c>
      <c r="C32">
        <v>1</v>
      </c>
      <c r="F32">
        <v>1</v>
      </c>
    </row>
    <row r="33" spans="1:6" x14ac:dyDescent="0.45">
      <c r="A33" s="7" t="s">
        <v>34</v>
      </c>
      <c r="C33">
        <v>5</v>
      </c>
      <c r="F33">
        <v>5</v>
      </c>
    </row>
    <row r="34" spans="1:6" x14ac:dyDescent="0.45">
      <c r="A34" s="7" t="s">
        <v>162</v>
      </c>
      <c r="C34">
        <v>6</v>
      </c>
      <c r="D34">
        <v>1</v>
      </c>
      <c r="F34">
        <v>7</v>
      </c>
    </row>
    <row r="35" spans="1:6" x14ac:dyDescent="0.45">
      <c r="A35" s="6" t="s">
        <v>157</v>
      </c>
      <c r="B35">
        <v>4</v>
      </c>
      <c r="C35">
        <v>20</v>
      </c>
      <c r="F35">
        <v>24</v>
      </c>
    </row>
    <row r="36" spans="1:6" x14ac:dyDescent="0.45">
      <c r="A36" s="7" t="s">
        <v>281</v>
      </c>
      <c r="C36">
        <v>4</v>
      </c>
      <c r="F36">
        <v>4</v>
      </c>
    </row>
    <row r="37" spans="1:6" x14ac:dyDescent="0.45">
      <c r="A37" s="7" t="s">
        <v>217</v>
      </c>
      <c r="C37">
        <v>1</v>
      </c>
      <c r="F37">
        <v>1</v>
      </c>
    </row>
    <row r="38" spans="1:6" x14ac:dyDescent="0.45">
      <c r="A38" s="7" t="s">
        <v>280</v>
      </c>
      <c r="C38">
        <v>2</v>
      </c>
      <c r="F38">
        <v>2</v>
      </c>
    </row>
    <row r="39" spans="1:6" x14ac:dyDescent="0.45">
      <c r="A39" s="7" t="s">
        <v>282</v>
      </c>
      <c r="B39">
        <v>2</v>
      </c>
      <c r="C39">
        <v>1</v>
      </c>
      <c r="F39">
        <v>3</v>
      </c>
    </row>
    <row r="40" spans="1:6" x14ac:dyDescent="0.45">
      <c r="A40" s="7" t="s">
        <v>160</v>
      </c>
      <c r="C40">
        <v>1</v>
      </c>
      <c r="F40">
        <v>1</v>
      </c>
    </row>
    <row r="41" spans="1:6" x14ac:dyDescent="0.45">
      <c r="A41" s="7" t="s">
        <v>161</v>
      </c>
      <c r="C41">
        <v>1</v>
      </c>
      <c r="F41">
        <v>1</v>
      </c>
    </row>
    <row r="42" spans="1:6" x14ac:dyDescent="0.45">
      <c r="A42" s="7" t="s">
        <v>163</v>
      </c>
      <c r="C42">
        <v>1</v>
      </c>
      <c r="F42">
        <v>1</v>
      </c>
    </row>
    <row r="43" spans="1:6" x14ac:dyDescent="0.45">
      <c r="A43" s="7" t="s">
        <v>164</v>
      </c>
      <c r="C43">
        <v>1</v>
      </c>
      <c r="F43">
        <v>1</v>
      </c>
    </row>
    <row r="44" spans="1:6" x14ac:dyDescent="0.45">
      <c r="A44" s="7" t="s">
        <v>401</v>
      </c>
      <c r="C44">
        <v>1</v>
      </c>
      <c r="F44">
        <v>1</v>
      </c>
    </row>
    <row r="45" spans="1:6" x14ac:dyDescent="0.45">
      <c r="A45" s="7" t="s">
        <v>165</v>
      </c>
      <c r="C45">
        <v>1</v>
      </c>
      <c r="F45">
        <v>1</v>
      </c>
    </row>
    <row r="46" spans="1:6" x14ac:dyDescent="0.45">
      <c r="A46" s="7" t="s">
        <v>286</v>
      </c>
      <c r="B46">
        <v>2</v>
      </c>
      <c r="C46">
        <v>6</v>
      </c>
      <c r="F46">
        <v>8</v>
      </c>
    </row>
    <row r="47" spans="1:6" x14ac:dyDescent="0.45">
      <c r="A47" s="5" t="s">
        <v>288</v>
      </c>
      <c r="B47">
        <v>5</v>
      </c>
      <c r="C47">
        <v>68</v>
      </c>
      <c r="D47">
        <v>1</v>
      </c>
      <c r="E47">
        <v>1</v>
      </c>
      <c r="F47">
        <v>75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21E7A-3C90-4A93-B4F5-FFE9A683415D}">
  <dimension ref="A1:J47"/>
  <sheetViews>
    <sheetView topLeftCell="A25" workbookViewId="0">
      <selection activeCell="I19" sqref="I19"/>
    </sheetView>
  </sheetViews>
  <sheetFormatPr defaultRowHeight="14.25" x14ac:dyDescent="0.45"/>
  <cols>
    <col min="1" max="1" width="40.1328125" bestFit="1" customWidth="1"/>
    <col min="2" max="2" width="14.73046875" bestFit="1" customWidth="1"/>
    <col min="3" max="3" width="8" bestFit="1" customWidth="1"/>
    <col min="4" max="4" width="6.59765625" bestFit="1" customWidth="1"/>
    <col min="5" max="5" width="7.46484375" bestFit="1" customWidth="1"/>
    <col min="6" max="6" width="3" bestFit="1" customWidth="1"/>
    <col min="7" max="7" width="8.796875" bestFit="1" customWidth="1"/>
    <col min="8" max="8" width="8.59765625" bestFit="1" customWidth="1"/>
    <col min="9" max="9" width="10.06640625" bestFit="1" customWidth="1"/>
    <col min="10" max="10" width="9.86328125" bestFit="1" customWidth="1"/>
  </cols>
  <sheetData>
    <row r="1" spans="1:10" x14ac:dyDescent="0.45">
      <c r="A1" s="4" t="s">
        <v>592</v>
      </c>
      <c r="B1" t="s">
        <v>589</v>
      </c>
    </row>
    <row r="3" spans="1:10" x14ac:dyDescent="0.45">
      <c r="A3" s="4" t="s">
        <v>290</v>
      </c>
      <c r="B3" s="4" t="s">
        <v>289</v>
      </c>
    </row>
    <row r="4" spans="1:10" ht="57" x14ac:dyDescent="0.45">
      <c r="A4" s="4" t="s">
        <v>287</v>
      </c>
      <c r="B4" t="s">
        <v>540</v>
      </c>
      <c r="C4" s="1" t="s">
        <v>553</v>
      </c>
      <c r="D4" s="1" t="s">
        <v>541</v>
      </c>
      <c r="E4" s="1" t="s">
        <v>548</v>
      </c>
      <c r="F4" t="s">
        <v>92</v>
      </c>
      <c r="G4" t="s">
        <v>127</v>
      </c>
      <c r="H4" s="1" t="s">
        <v>584</v>
      </c>
      <c r="I4" t="s">
        <v>583</v>
      </c>
      <c r="J4" t="s">
        <v>288</v>
      </c>
    </row>
    <row r="5" spans="1:10" x14ac:dyDescent="0.45">
      <c r="A5" s="5" t="s">
        <v>249</v>
      </c>
      <c r="B5">
        <v>1</v>
      </c>
      <c r="D5">
        <v>1</v>
      </c>
      <c r="F5">
        <v>8</v>
      </c>
      <c r="J5">
        <v>10</v>
      </c>
    </row>
    <row r="6" spans="1:10" x14ac:dyDescent="0.45">
      <c r="A6" s="6" t="s">
        <v>38</v>
      </c>
      <c r="B6">
        <v>1</v>
      </c>
      <c r="D6">
        <v>1</v>
      </c>
      <c r="F6">
        <v>5</v>
      </c>
      <c r="J6">
        <v>7</v>
      </c>
    </row>
    <row r="7" spans="1:10" x14ac:dyDescent="0.45">
      <c r="A7" s="7" t="s">
        <v>47</v>
      </c>
      <c r="B7">
        <v>1</v>
      </c>
      <c r="J7">
        <v>1</v>
      </c>
    </row>
    <row r="8" spans="1:10" x14ac:dyDescent="0.45">
      <c r="A8" s="7" t="s">
        <v>275</v>
      </c>
      <c r="F8">
        <v>1</v>
      </c>
      <c r="J8">
        <v>1</v>
      </c>
    </row>
    <row r="9" spans="1:10" x14ac:dyDescent="0.45">
      <c r="A9" s="7" t="s">
        <v>274</v>
      </c>
      <c r="D9">
        <v>1</v>
      </c>
      <c r="J9">
        <v>1</v>
      </c>
    </row>
    <row r="10" spans="1:10" x14ac:dyDescent="0.45">
      <c r="A10" s="7" t="s">
        <v>273</v>
      </c>
      <c r="F10">
        <v>1</v>
      </c>
      <c r="J10">
        <v>1</v>
      </c>
    </row>
    <row r="11" spans="1:10" x14ac:dyDescent="0.45">
      <c r="A11" s="7" t="s">
        <v>46</v>
      </c>
      <c r="F11">
        <v>3</v>
      </c>
      <c r="J11">
        <v>3</v>
      </c>
    </row>
    <row r="12" spans="1:10" x14ac:dyDescent="0.45">
      <c r="A12" s="6" t="s">
        <v>157</v>
      </c>
      <c r="F12">
        <v>3</v>
      </c>
      <c r="J12">
        <v>3</v>
      </c>
    </row>
    <row r="13" spans="1:10" x14ac:dyDescent="0.45">
      <c r="A13" s="7" t="s">
        <v>158</v>
      </c>
      <c r="F13">
        <v>2</v>
      </c>
      <c r="J13">
        <v>2</v>
      </c>
    </row>
    <row r="14" spans="1:10" x14ac:dyDescent="0.45">
      <c r="A14" s="7" t="s">
        <v>159</v>
      </c>
      <c r="F14">
        <v>1</v>
      </c>
      <c r="J14">
        <v>1</v>
      </c>
    </row>
    <row r="15" spans="1:10" x14ac:dyDescent="0.45">
      <c r="A15" s="5" t="s">
        <v>135</v>
      </c>
      <c r="F15">
        <v>1</v>
      </c>
      <c r="J15">
        <v>1</v>
      </c>
    </row>
    <row r="16" spans="1:10" x14ac:dyDescent="0.45">
      <c r="A16" s="6" t="s">
        <v>157</v>
      </c>
      <c r="F16">
        <v>1</v>
      </c>
      <c r="J16">
        <v>1</v>
      </c>
    </row>
    <row r="17" spans="1:10" x14ac:dyDescent="0.45">
      <c r="A17" s="7" t="s">
        <v>166</v>
      </c>
      <c r="F17">
        <v>1</v>
      </c>
      <c r="J17">
        <v>1</v>
      </c>
    </row>
    <row r="18" spans="1:10" x14ac:dyDescent="0.45">
      <c r="A18" s="5" t="s">
        <v>248</v>
      </c>
      <c r="B18">
        <v>2</v>
      </c>
      <c r="C18">
        <v>1</v>
      </c>
      <c r="D18">
        <v>1</v>
      </c>
      <c r="E18">
        <v>1</v>
      </c>
      <c r="F18">
        <v>56</v>
      </c>
      <c r="G18">
        <v>1</v>
      </c>
      <c r="H18">
        <v>1</v>
      </c>
      <c r="I18">
        <v>1</v>
      </c>
      <c r="J18">
        <v>64</v>
      </c>
    </row>
    <row r="19" spans="1:10" x14ac:dyDescent="0.45">
      <c r="A19" s="6" t="s">
        <v>38</v>
      </c>
      <c r="B19">
        <v>2</v>
      </c>
      <c r="C19">
        <v>1</v>
      </c>
      <c r="E19">
        <v>1</v>
      </c>
      <c r="F19">
        <v>33</v>
      </c>
      <c r="G19">
        <v>1</v>
      </c>
      <c r="H19">
        <v>1</v>
      </c>
      <c r="I19">
        <v>1</v>
      </c>
      <c r="J19">
        <v>40</v>
      </c>
    </row>
    <row r="20" spans="1:10" x14ac:dyDescent="0.45">
      <c r="A20" s="7" t="s">
        <v>28</v>
      </c>
      <c r="F20">
        <v>1</v>
      </c>
      <c r="J20">
        <v>1</v>
      </c>
    </row>
    <row r="21" spans="1:10" x14ac:dyDescent="0.45">
      <c r="A21" s="7" t="s">
        <v>252</v>
      </c>
      <c r="F21">
        <v>1</v>
      </c>
      <c r="J21">
        <v>1</v>
      </c>
    </row>
    <row r="22" spans="1:10" x14ac:dyDescent="0.45">
      <c r="A22" s="7" t="s">
        <v>29</v>
      </c>
      <c r="F22">
        <v>1</v>
      </c>
      <c r="J22">
        <v>1</v>
      </c>
    </row>
    <row r="23" spans="1:10" x14ac:dyDescent="0.45">
      <c r="A23" s="7" t="s">
        <v>254</v>
      </c>
      <c r="B23">
        <v>1</v>
      </c>
      <c r="E23">
        <v>1</v>
      </c>
      <c r="F23">
        <v>4</v>
      </c>
      <c r="J23">
        <v>6</v>
      </c>
    </row>
    <row r="24" spans="1:10" x14ac:dyDescent="0.45">
      <c r="A24" s="7" t="s">
        <v>261</v>
      </c>
      <c r="F24">
        <v>3</v>
      </c>
      <c r="H24">
        <v>1</v>
      </c>
      <c r="I24">
        <v>1</v>
      </c>
      <c r="J24">
        <v>5</v>
      </c>
    </row>
    <row r="25" spans="1:10" x14ac:dyDescent="0.45">
      <c r="A25" s="7" t="s">
        <v>269</v>
      </c>
      <c r="F25">
        <v>7</v>
      </c>
      <c r="J25">
        <v>7</v>
      </c>
    </row>
    <row r="26" spans="1:10" x14ac:dyDescent="0.45">
      <c r="A26" s="7" t="s">
        <v>35</v>
      </c>
      <c r="G26">
        <v>1</v>
      </c>
      <c r="J26">
        <v>1</v>
      </c>
    </row>
    <row r="27" spans="1:10" x14ac:dyDescent="0.45">
      <c r="A27" s="7" t="s">
        <v>44</v>
      </c>
      <c r="F27">
        <v>1</v>
      </c>
      <c r="J27">
        <v>1</v>
      </c>
    </row>
    <row r="28" spans="1:10" x14ac:dyDescent="0.45">
      <c r="A28" s="7" t="s">
        <v>45</v>
      </c>
      <c r="F28">
        <v>1</v>
      </c>
      <c r="J28">
        <v>1</v>
      </c>
    </row>
    <row r="29" spans="1:10" x14ac:dyDescent="0.45">
      <c r="A29" s="7" t="s">
        <v>30</v>
      </c>
      <c r="F29">
        <v>1</v>
      </c>
      <c r="J29">
        <v>1</v>
      </c>
    </row>
    <row r="30" spans="1:10" x14ac:dyDescent="0.45">
      <c r="A30" s="7" t="s">
        <v>31</v>
      </c>
      <c r="B30">
        <v>1</v>
      </c>
      <c r="J30">
        <v>1</v>
      </c>
    </row>
    <row r="31" spans="1:10" x14ac:dyDescent="0.45">
      <c r="A31" s="7" t="s">
        <v>32</v>
      </c>
      <c r="F31">
        <v>1</v>
      </c>
      <c r="J31">
        <v>1</v>
      </c>
    </row>
    <row r="32" spans="1:10" x14ac:dyDescent="0.45">
      <c r="A32" s="7" t="s">
        <v>33</v>
      </c>
      <c r="F32">
        <v>1</v>
      </c>
      <c r="J32">
        <v>1</v>
      </c>
    </row>
    <row r="33" spans="1:10" x14ac:dyDescent="0.45">
      <c r="A33" s="7" t="s">
        <v>34</v>
      </c>
      <c r="F33">
        <v>5</v>
      </c>
      <c r="J33">
        <v>5</v>
      </c>
    </row>
    <row r="34" spans="1:10" x14ac:dyDescent="0.45">
      <c r="A34" s="7" t="s">
        <v>162</v>
      </c>
      <c r="C34">
        <v>1</v>
      </c>
      <c r="F34">
        <v>6</v>
      </c>
      <c r="J34">
        <v>7</v>
      </c>
    </row>
    <row r="35" spans="1:10" x14ac:dyDescent="0.45">
      <c r="A35" s="6" t="s">
        <v>157</v>
      </c>
      <c r="D35">
        <v>1</v>
      </c>
      <c r="F35">
        <v>23</v>
      </c>
      <c r="J35">
        <v>24</v>
      </c>
    </row>
    <row r="36" spans="1:10" x14ac:dyDescent="0.45">
      <c r="A36" s="7" t="s">
        <v>281</v>
      </c>
      <c r="D36">
        <v>1</v>
      </c>
      <c r="F36">
        <v>3</v>
      </c>
      <c r="J36">
        <v>4</v>
      </c>
    </row>
    <row r="37" spans="1:10" x14ac:dyDescent="0.45">
      <c r="A37" s="7" t="s">
        <v>217</v>
      </c>
      <c r="F37">
        <v>1</v>
      </c>
      <c r="J37">
        <v>1</v>
      </c>
    </row>
    <row r="38" spans="1:10" x14ac:dyDescent="0.45">
      <c r="A38" s="7" t="s">
        <v>280</v>
      </c>
      <c r="F38">
        <v>2</v>
      </c>
      <c r="J38">
        <v>2</v>
      </c>
    </row>
    <row r="39" spans="1:10" x14ac:dyDescent="0.45">
      <c r="A39" s="7" t="s">
        <v>282</v>
      </c>
      <c r="F39">
        <v>3</v>
      </c>
      <c r="J39">
        <v>3</v>
      </c>
    </row>
    <row r="40" spans="1:10" x14ac:dyDescent="0.45">
      <c r="A40" s="7" t="s">
        <v>160</v>
      </c>
      <c r="F40">
        <v>1</v>
      </c>
      <c r="J40">
        <v>1</v>
      </c>
    </row>
    <row r="41" spans="1:10" x14ac:dyDescent="0.45">
      <c r="A41" s="7" t="s">
        <v>161</v>
      </c>
      <c r="F41">
        <v>1</v>
      </c>
      <c r="J41">
        <v>1</v>
      </c>
    </row>
    <row r="42" spans="1:10" x14ac:dyDescent="0.45">
      <c r="A42" s="7" t="s">
        <v>163</v>
      </c>
      <c r="F42">
        <v>1</v>
      </c>
      <c r="J42">
        <v>1</v>
      </c>
    </row>
    <row r="43" spans="1:10" x14ac:dyDescent="0.45">
      <c r="A43" s="7" t="s">
        <v>164</v>
      </c>
      <c r="F43">
        <v>1</v>
      </c>
      <c r="J43">
        <v>1</v>
      </c>
    </row>
    <row r="44" spans="1:10" x14ac:dyDescent="0.45">
      <c r="A44" s="7" t="s">
        <v>401</v>
      </c>
      <c r="F44">
        <v>1</v>
      </c>
      <c r="J44">
        <v>1</v>
      </c>
    </row>
    <row r="45" spans="1:10" x14ac:dyDescent="0.45">
      <c r="A45" s="7" t="s">
        <v>165</v>
      </c>
      <c r="F45">
        <v>1</v>
      </c>
      <c r="J45">
        <v>1</v>
      </c>
    </row>
    <row r="46" spans="1:10" x14ac:dyDescent="0.45">
      <c r="A46" s="7" t="s">
        <v>286</v>
      </c>
      <c r="F46">
        <v>8</v>
      </c>
      <c r="J46">
        <v>8</v>
      </c>
    </row>
    <row r="47" spans="1:10" x14ac:dyDescent="0.45">
      <c r="A47" s="5" t="s">
        <v>288</v>
      </c>
      <c r="B47">
        <v>3</v>
      </c>
      <c r="C47">
        <v>1</v>
      </c>
      <c r="D47">
        <v>2</v>
      </c>
      <c r="E47">
        <v>1</v>
      </c>
      <c r="F47">
        <v>65</v>
      </c>
      <c r="G47">
        <v>1</v>
      </c>
      <c r="H47">
        <v>1</v>
      </c>
      <c r="I47">
        <v>1</v>
      </c>
      <c r="J47">
        <v>75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35B5A-AB40-4136-9B74-7B4DA003EB34}">
  <dimension ref="A3:P47"/>
  <sheetViews>
    <sheetView topLeftCell="A19" workbookViewId="0">
      <selection activeCell="H19" sqref="H19"/>
    </sheetView>
  </sheetViews>
  <sheetFormatPr defaultRowHeight="14.25" x14ac:dyDescent="0.45"/>
  <cols>
    <col min="1" max="1" width="40.1328125" bestFit="1" customWidth="1"/>
    <col min="2" max="2" width="14.73046875" bestFit="1" customWidth="1"/>
    <col min="3" max="3" width="8.265625" bestFit="1" customWidth="1"/>
    <col min="4" max="4" width="5.3984375" bestFit="1" customWidth="1"/>
    <col min="5" max="5" width="3" bestFit="1" customWidth="1"/>
    <col min="6" max="6" width="6.6640625" bestFit="1" customWidth="1"/>
    <col min="7" max="7" width="6.73046875" bestFit="1" customWidth="1"/>
    <col min="8" max="9" width="9.86328125" bestFit="1" customWidth="1"/>
  </cols>
  <sheetData>
    <row r="3" spans="1:16" x14ac:dyDescent="0.45">
      <c r="A3" s="4" t="s">
        <v>290</v>
      </c>
      <c r="B3" s="4" t="s">
        <v>289</v>
      </c>
    </row>
    <row r="4" spans="1:16" ht="71.25" x14ac:dyDescent="0.45">
      <c r="A4" s="4" t="s">
        <v>287</v>
      </c>
      <c r="B4" t="s">
        <v>536</v>
      </c>
      <c r="C4" s="1" t="s">
        <v>546</v>
      </c>
      <c r="D4" t="s">
        <v>544</v>
      </c>
      <c r="E4" t="s">
        <v>92</v>
      </c>
      <c r="F4" t="s">
        <v>542</v>
      </c>
      <c r="G4" s="1" t="s">
        <v>556</v>
      </c>
      <c r="H4" t="s">
        <v>288</v>
      </c>
    </row>
    <row r="5" spans="1:16" ht="42.75" x14ac:dyDescent="0.45">
      <c r="A5" s="5" t="s">
        <v>249</v>
      </c>
      <c r="C5">
        <v>1</v>
      </c>
      <c r="D5">
        <v>1</v>
      </c>
      <c r="E5">
        <v>7</v>
      </c>
      <c r="F5">
        <v>1</v>
      </c>
      <c r="H5">
        <v>10</v>
      </c>
      <c r="J5" s="20" t="s">
        <v>536</v>
      </c>
      <c r="K5" s="23" t="s">
        <v>546</v>
      </c>
      <c r="L5" s="20" t="s">
        <v>544</v>
      </c>
      <c r="M5" s="20" t="s">
        <v>92</v>
      </c>
      <c r="N5" s="20" t="s">
        <v>542</v>
      </c>
      <c r="O5" s="23" t="s">
        <v>556</v>
      </c>
    </row>
    <row r="6" spans="1:16" x14ac:dyDescent="0.45">
      <c r="A6" s="6" t="s">
        <v>38</v>
      </c>
      <c r="C6">
        <v>1</v>
      </c>
      <c r="D6">
        <v>1</v>
      </c>
      <c r="E6">
        <v>4</v>
      </c>
      <c r="F6">
        <v>1</v>
      </c>
      <c r="H6">
        <v>7</v>
      </c>
      <c r="J6" s="19">
        <v>8</v>
      </c>
      <c r="K6" s="19">
        <v>1</v>
      </c>
      <c r="L6" s="19">
        <v>4</v>
      </c>
      <c r="M6" s="19">
        <v>49</v>
      </c>
      <c r="N6" s="19">
        <v>1</v>
      </c>
      <c r="O6" s="19">
        <v>1</v>
      </c>
      <c r="P6" s="19">
        <v>64</v>
      </c>
    </row>
    <row r="7" spans="1:16" x14ac:dyDescent="0.45">
      <c r="A7" s="7" t="s">
        <v>47</v>
      </c>
      <c r="E7">
        <v>1</v>
      </c>
      <c r="H7">
        <v>1</v>
      </c>
      <c r="J7" s="13">
        <v>7</v>
      </c>
      <c r="K7" s="13">
        <v>1</v>
      </c>
      <c r="L7" s="13">
        <v>3</v>
      </c>
      <c r="M7" s="13">
        <v>27</v>
      </c>
      <c r="N7" s="13">
        <v>1</v>
      </c>
      <c r="O7" s="13">
        <v>1</v>
      </c>
      <c r="P7" s="13">
        <v>40</v>
      </c>
    </row>
    <row r="8" spans="1:16" x14ac:dyDescent="0.45">
      <c r="A8" s="7" t="s">
        <v>275</v>
      </c>
      <c r="C8">
        <v>1</v>
      </c>
      <c r="H8">
        <v>1</v>
      </c>
      <c r="J8" s="13">
        <v>1</v>
      </c>
      <c r="K8" s="13"/>
      <c r="L8" s="13">
        <v>1</v>
      </c>
      <c r="M8" s="13">
        <v>22</v>
      </c>
      <c r="N8" s="13"/>
      <c r="O8" s="13"/>
      <c r="P8" s="13">
        <v>24</v>
      </c>
    </row>
    <row r="9" spans="1:16" x14ac:dyDescent="0.45">
      <c r="A9" s="7" t="s">
        <v>274</v>
      </c>
      <c r="D9">
        <v>1</v>
      </c>
      <c r="H9">
        <v>1</v>
      </c>
      <c r="M9">
        <v>4</v>
      </c>
      <c r="P9">
        <v>4</v>
      </c>
    </row>
    <row r="10" spans="1:16" x14ac:dyDescent="0.45">
      <c r="A10" s="7" t="s">
        <v>273</v>
      </c>
      <c r="F10">
        <v>1</v>
      </c>
      <c r="H10">
        <v>1</v>
      </c>
      <c r="J10" t="s">
        <v>536</v>
      </c>
      <c r="K10">
        <v>9</v>
      </c>
      <c r="L10" s="13">
        <v>1</v>
      </c>
    </row>
    <row r="11" spans="1:16" x14ac:dyDescent="0.45">
      <c r="A11" s="7" t="s">
        <v>46</v>
      </c>
      <c r="E11">
        <v>3</v>
      </c>
      <c r="H11">
        <v>3</v>
      </c>
      <c r="J11" t="s">
        <v>544</v>
      </c>
      <c r="K11" s="13">
        <v>4</v>
      </c>
      <c r="L11" s="13">
        <v>1</v>
      </c>
    </row>
    <row r="12" spans="1:16" x14ac:dyDescent="0.45">
      <c r="A12" s="6" t="s">
        <v>157</v>
      </c>
      <c r="E12">
        <v>3</v>
      </c>
      <c r="H12">
        <v>3</v>
      </c>
      <c r="J12" t="s">
        <v>542</v>
      </c>
      <c r="K12" s="13">
        <v>3</v>
      </c>
    </row>
    <row r="13" spans="1:16" x14ac:dyDescent="0.45">
      <c r="A13" s="7" t="s">
        <v>158</v>
      </c>
      <c r="E13">
        <v>2</v>
      </c>
      <c r="H13">
        <v>2</v>
      </c>
    </row>
    <row r="14" spans="1:16" x14ac:dyDescent="0.45">
      <c r="A14" s="7" t="s">
        <v>159</v>
      </c>
      <c r="E14">
        <v>1</v>
      </c>
      <c r="H14">
        <v>1</v>
      </c>
    </row>
    <row r="15" spans="1:16" x14ac:dyDescent="0.45">
      <c r="A15" s="5" t="s">
        <v>135</v>
      </c>
      <c r="E15">
        <v>1</v>
      </c>
      <c r="H15">
        <v>1</v>
      </c>
    </row>
    <row r="16" spans="1:16" x14ac:dyDescent="0.45">
      <c r="A16" s="6" t="s">
        <v>157</v>
      </c>
      <c r="E16">
        <v>1</v>
      </c>
      <c r="H16">
        <v>1</v>
      </c>
    </row>
    <row r="17" spans="1:8" x14ac:dyDescent="0.45">
      <c r="A17" s="7" t="s">
        <v>166</v>
      </c>
      <c r="E17">
        <v>1</v>
      </c>
      <c r="H17">
        <v>1</v>
      </c>
    </row>
    <row r="18" spans="1:8" x14ac:dyDescent="0.45">
      <c r="A18" s="5" t="s">
        <v>248</v>
      </c>
      <c r="B18">
        <v>8</v>
      </c>
      <c r="C18">
        <v>1</v>
      </c>
      <c r="D18">
        <v>4</v>
      </c>
      <c r="E18">
        <v>49</v>
      </c>
      <c r="F18">
        <v>1</v>
      </c>
      <c r="G18">
        <v>1</v>
      </c>
      <c r="H18">
        <v>64</v>
      </c>
    </row>
    <row r="19" spans="1:8" x14ac:dyDescent="0.45">
      <c r="A19" s="6" t="s">
        <v>38</v>
      </c>
      <c r="B19">
        <v>7</v>
      </c>
      <c r="C19">
        <v>1</v>
      </c>
      <c r="D19">
        <v>3</v>
      </c>
      <c r="E19">
        <v>27</v>
      </c>
      <c r="F19">
        <v>1</v>
      </c>
      <c r="G19">
        <v>1</v>
      </c>
      <c r="H19">
        <v>40</v>
      </c>
    </row>
    <row r="20" spans="1:8" x14ac:dyDescent="0.45">
      <c r="A20" s="7" t="s">
        <v>28</v>
      </c>
      <c r="E20">
        <v>1</v>
      </c>
      <c r="H20">
        <v>1</v>
      </c>
    </row>
    <row r="21" spans="1:8" x14ac:dyDescent="0.45">
      <c r="A21" s="7" t="s">
        <v>252</v>
      </c>
      <c r="B21">
        <v>1</v>
      </c>
      <c r="H21">
        <v>1</v>
      </c>
    </row>
    <row r="22" spans="1:8" x14ac:dyDescent="0.45">
      <c r="A22" s="7" t="s">
        <v>29</v>
      </c>
      <c r="E22">
        <v>1</v>
      </c>
      <c r="H22">
        <v>1</v>
      </c>
    </row>
    <row r="23" spans="1:8" x14ac:dyDescent="0.45">
      <c r="A23" s="7" t="s">
        <v>254</v>
      </c>
      <c r="E23">
        <v>5</v>
      </c>
      <c r="F23">
        <v>1</v>
      </c>
      <c r="H23">
        <v>6</v>
      </c>
    </row>
    <row r="24" spans="1:8" x14ac:dyDescent="0.45">
      <c r="A24" s="7" t="s">
        <v>261</v>
      </c>
      <c r="B24">
        <v>1</v>
      </c>
      <c r="E24">
        <v>3</v>
      </c>
      <c r="G24">
        <v>1</v>
      </c>
      <c r="H24">
        <v>5</v>
      </c>
    </row>
    <row r="25" spans="1:8" x14ac:dyDescent="0.45">
      <c r="A25" s="7" t="s">
        <v>269</v>
      </c>
      <c r="B25">
        <v>3</v>
      </c>
      <c r="D25">
        <v>1</v>
      </c>
      <c r="E25">
        <v>3</v>
      </c>
      <c r="H25">
        <v>7</v>
      </c>
    </row>
    <row r="26" spans="1:8" x14ac:dyDescent="0.45">
      <c r="A26" s="7" t="s">
        <v>35</v>
      </c>
      <c r="E26">
        <v>1</v>
      </c>
      <c r="H26">
        <v>1</v>
      </c>
    </row>
    <row r="27" spans="1:8" x14ac:dyDescent="0.45">
      <c r="A27" s="7" t="s">
        <v>44</v>
      </c>
      <c r="E27">
        <v>1</v>
      </c>
      <c r="H27">
        <v>1</v>
      </c>
    </row>
    <row r="28" spans="1:8" x14ac:dyDescent="0.45">
      <c r="A28" s="7" t="s">
        <v>45</v>
      </c>
      <c r="D28">
        <v>1</v>
      </c>
      <c r="H28">
        <v>1</v>
      </c>
    </row>
    <row r="29" spans="1:8" x14ac:dyDescent="0.45">
      <c r="A29" s="7" t="s">
        <v>30</v>
      </c>
      <c r="E29">
        <v>1</v>
      </c>
      <c r="H29">
        <v>1</v>
      </c>
    </row>
    <row r="30" spans="1:8" x14ac:dyDescent="0.45">
      <c r="A30" s="7" t="s">
        <v>31</v>
      </c>
      <c r="E30">
        <v>1</v>
      </c>
      <c r="H30">
        <v>1</v>
      </c>
    </row>
    <row r="31" spans="1:8" x14ac:dyDescent="0.45">
      <c r="A31" s="7" t="s">
        <v>32</v>
      </c>
      <c r="E31">
        <v>1</v>
      </c>
      <c r="H31">
        <v>1</v>
      </c>
    </row>
    <row r="32" spans="1:8" x14ac:dyDescent="0.45">
      <c r="A32" s="7" t="s">
        <v>33</v>
      </c>
      <c r="E32">
        <v>1</v>
      </c>
      <c r="H32">
        <v>1</v>
      </c>
    </row>
    <row r="33" spans="1:8" x14ac:dyDescent="0.45">
      <c r="A33" s="7" t="s">
        <v>34</v>
      </c>
      <c r="D33">
        <v>1</v>
      </c>
      <c r="E33">
        <v>4</v>
      </c>
      <c r="H33">
        <v>5</v>
      </c>
    </row>
    <row r="34" spans="1:8" x14ac:dyDescent="0.45">
      <c r="A34" s="7" t="s">
        <v>162</v>
      </c>
      <c r="B34">
        <v>2</v>
      </c>
      <c r="C34">
        <v>1</v>
      </c>
      <c r="E34">
        <v>4</v>
      </c>
      <c r="H34">
        <v>7</v>
      </c>
    </row>
    <row r="35" spans="1:8" x14ac:dyDescent="0.45">
      <c r="A35" s="6" t="s">
        <v>157</v>
      </c>
      <c r="B35">
        <v>1</v>
      </c>
      <c r="D35">
        <v>1</v>
      </c>
      <c r="E35">
        <v>22</v>
      </c>
      <c r="H35">
        <v>24</v>
      </c>
    </row>
    <row r="36" spans="1:8" x14ac:dyDescent="0.45">
      <c r="A36" s="7" t="s">
        <v>281</v>
      </c>
      <c r="E36">
        <v>4</v>
      </c>
      <c r="H36">
        <v>4</v>
      </c>
    </row>
    <row r="37" spans="1:8" x14ac:dyDescent="0.45">
      <c r="A37" s="7" t="s">
        <v>217</v>
      </c>
      <c r="E37">
        <v>1</v>
      </c>
      <c r="H37">
        <v>1</v>
      </c>
    </row>
    <row r="38" spans="1:8" x14ac:dyDescent="0.45">
      <c r="A38" s="7" t="s">
        <v>280</v>
      </c>
      <c r="E38">
        <v>2</v>
      </c>
      <c r="H38">
        <v>2</v>
      </c>
    </row>
    <row r="39" spans="1:8" x14ac:dyDescent="0.45">
      <c r="A39" s="7" t="s">
        <v>282</v>
      </c>
      <c r="D39">
        <v>1</v>
      </c>
      <c r="E39">
        <v>2</v>
      </c>
      <c r="H39">
        <v>3</v>
      </c>
    </row>
    <row r="40" spans="1:8" x14ac:dyDescent="0.45">
      <c r="A40" s="7" t="s">
        <v>160</v>
      </c>
      <c r="E40">
        <v>1</v>
      </c>
      <c r="H40">
        <v>1</v>
      </c>
    </row>
    <row r="41" spans="1:8" x14ac:dyDescent="0.45">
      <c r="A41" s="7" t="s">
        <v>161</v>
      </c>
      <c r="E41">
        <v>1</v>
      </c>
      <c r="H41">
        <v>1</v>
      </c>
    </row>
    <row r="42" spans="1:8" x14ac:dyDescent="0.45">
      <c r="A42" s="7" t="s">
        <v>163</v>
      </c>
      <c r="E42">
        <v>1</v>
      </c>
      <c r="H42">
        <v>1</v>
      </c>
    </row>
    <row r="43" spans="1:8" x14ac:dyDescent="0.45">
      <c r="A43" s="7" t="s">
        <v>164</v>
      </c>
      <c r="E43">
        <v>1</v>
      </c>
      <c r="H43">
        <v>1</v>
      </c>
    </row>
    <row r="44" spans="1:8" x14ac:dyDescent="0.45">
      <c r="A44" s="7" t="s">
        <v>401</v>
      </c>
      <c r="B44">
        <v>1</v>
      </c>
      <c r="H44">
        <v>1</v>
      </c>
    </row>
    <row r="45" spans="1:8" x14ac:dyDescent="0.45">
      <c r="A45" s="7" t="s">
        <v>165</v>
      </c>
      <c r="E45">
        <v>1</v>
      </c>
      <c r="H45">
        <v>1</v>
      </c>
    </row>
    <row r="46" spans="1:8" x14ac:dyDescent="0.45">
      <c r="A46" s="7" t="s">
        <v>286</v>
      </c>
      <c r="E46">
        <v>8</v>
      </c>
      <c r="H46">
        <v>8</v>
      </c>
    </row>
    <row r="47" spans="1:8" x14ac:dyDescent="0.45">
      <c r="A47" s="5" t="s">
        <v>288</v>
      </c>
      <c r="B47">
        <v>8</v>
      </c>
      <c r="C47">
        <v>2</v>
      </c>
      <c r="D47">
        <v>5</v>
      </c>
      <c r="E47">
        <v>57</v>
      </c>
      <c r="F47">
        <v>2</v>
      </c>
      <c r="G47">
        <v>1</v>
      </c>
      <c r="H47">
        <v>75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9C800-CC0B-422E-A79C-662DDB53F44E}">
  <dimension ref="A3:H47"/>
  <sheetViews>
    <sheetView topLeftCell="A23" workbookViewId="0">
      <selection activeCell="F19" sqref="F19"/>
    </sheetView>
  </sheetViews>
  <sheetFormatPr defaultRowHeight="14.25" x14ac:dyDescent="0.45"/>
  <cols>
    <col min="1" max="1" width="40.1328125" bestFit="1" customWidth="1"/>
    <col min="2" max="2" width="14.73046875" bestFit="1" customWidth="1"/>
    <col min="3" max="3" width="10.1328125" bestFit="1" customWidth="1"/>
    <col min="4" max="4" width="7.265625" bestFit="1" customWidth="1"/>
    <col min="5" max="5" width="3" bestFit="1" customWidth="1"/>
    <col min="6" max="6" width="7.3984375" bestFit="1" customWidth="1"/>
    <col min="7" max="7" width="6.6640625" bestFit="1" customWidth="1"/>
    <col min="8" max="10" width="9.86328125" bestFit="1" customWidth="1"/>
  </cols>
  <sheetData>
    <row r="3" spans="1:8" x14ac:dyDescent="0.45">
      <c r="A3" s="4" t="s">
        <v>290</v>
      </c>
      <c r="B3" s="4" t="s">
        <v>289</v>
      </c>
    </row>
    <row r="4" spans="1:8" ht="42.75" x14ac:dyDescent="0.45">
      <c r="A4" s="4" t="s">
        <v>287</v>
      </c>
      <c r="B4" s="1" t="s">
        <v>554</v>
      </c>
      <c r="C4" t="s">
        <v>545</v>
      </c>
      <c r="D4" s="1" t="s">
        <v>555</v>
      </c>
      <c r="E4" t="s">
        <v>92</v>
      </c>
      <c r="F4" s="1" t="s">
        <v>547</v>
      </c>
      <c r="G4" s="1" t="s">
        <v>551</v>
      </c>
      <c r="H4" t="s">
        <v>288</v>
      </c>
    </row>
    <row r="5" spans="1:8" x14ac:dyDescent="0.45">
      <c r="A5" s="5" t="s">
        <v>249</v>
      </c>
      <c r="C5">
        <v>2</v>
      </c>
      <c r="E5">
        <v>7</v>
      </c>
      <c r="G5">
        <v>1</v>
      </c>
      <c r="H5">
        <v>10</v>
      </c>
    </row>
    <row r="6" spans="1:8" x14ac:dyDescent="0.45">
      <c r="A6" s="6" t="s">
        <v>38</v>
      </c>
      <c r="C6">
        <v>2</v>
      </c>
      <c r="E6">
        <v>4</v>
      </c>
      <c r="G6">
        <v>1</v>
      </c>
      <c r="H6">
        <v>7</v>
      </c>
    </row>
    <row r="7" spans="1:8" x14ac:dyDescent="0.45">
      <c r="A7" s="7" t="s">
        <v>47</v>
      </c>
      <c r="C7">
        <v>1</v>
      </c>
      <c r="H7">
        <v>1</v>
      </c>
    </row>
    <row r="8" spans="1:8" x14ac:dyDescent="0.45">
      <c r="A8" s="7" t="s">
        <v>275</v>
      </c>
      <c r="E8">
        <v>1</v>
      </c>
      <c r="H8">
        <v>1</v>
      </c>
    </row>
    <row r="9" spans="1:8" x14ac:dyDescent="0.45">
      <c r="A9" s="7" t="s">
        <v>274</v>
      </c>
      <c r="C9">
        <v>1</v>
      </c>
      <c r="H9">
        <v>1</v>
      </c>
    </row>
    <row r="10" spans="1:8" x14ac:dyDescent="0.45">
      <c r="A10" s="7" t="s">
        <v>273</v>
      </c>
      <c r="G10">
        <v>1</v>
      </c>
      <c r="H10">
        <v>1</v>
      </c>
    </row>
    <row r="11" spans="1:8" x14ac:dyDescent="0.45">
      <c r="A11" s="7" t="s">
        <v>46</v>
      </c>
      <c r="E11">
        <v>3</v>
      </c>
      <c r="H11">
        <v>3</v>
      </c>
    </row>
    <row r="12" spans="1:8" x14ac:dyDescent="0.45">
      <c r="A12" s="6" t="s">
        <v>157</v>
      </c>
      <c r="E12">
        <v>3</v>
      </c>
      <c r="H12">
        <v>3</v>
      </c>
    </row>
    <row r="13" spans="1:8" x14ac:dyDescent="0.45">
      <c r="A13" s="7" t="s">
        <v>158</v>
      </c>
      <c r="E13">
        <v>2</v>
      </c>
      <c r="H13">
        <v>2</v>
      </c>
    </row>
    <row r="14" spans="1:8" x14ac:dyDescent="0.45">
      <c r="A14" s="7" t="s">
        <v>159</v>
      </c>
      <c r="E14">
        <v>1</v>
      </c>
      <c r="H14">
        <v>1</v>
      </c>
    </row>
    <row r="15" spans="1:8" x14ac:dyDescent="0.45">
      <c r="A15" s="5" t="s">
        <v>135</v>
      </c>
      <c r="E15">
        <v>1</v>
      </c>
      <c r="H15">
        <v>1</v>
      </c>
    </row>
    <row r="16" spans="1:8" x14ac:dyDescent="0.45">
      <c r="A16" s="6" t="s">
        <v>157</v>
      </c>
      <c r="E16">
        <v>1</v>
      </c>
      <c r="H16">
        <v>1</v>
      </c>
    </row>
    <row r="17" spans="1:8" x14ac:dyDescent="0.45">
      <c r="A17" s="7" t="s">
        <v>166</v>
      </c>
      <c r="E17">
        <v>1</v>
      </c>
      <c r="H17">
        <v>1</v>
      </c>
    </row>
    <row r="18" spans="1:8" x14ac:dyDescent="0.45">
      <c r="A18" s="5" t="s">
        <v>248</v>
      </c>
      <c r="B18">
        <v>3</v>
      </c>
      <c r="C18">
        <v>4</v>
      </c>
      <c r="D18">
        <v>1</v>
      </c>
      <c r="E18">
        <v>55</v>
      </c>
      <c r="F18">
        <v>1</v>
      </c>
      <c r="H18">
        <v>64</v>
      </c>
    </row>
    <row r="19" spans="1:8" x14ac:dyDescent="0.45">
      <c r="A19" s="6" t="s">
        <v>38</v>
      </c>
      <c r="B19">
        <v>1</v>
      </c>
      <c r="C19">
        <v>3</v>
      </c>
      <c r="E19">
        <v>35</v>
      </c>
      <c r="F19">
        <v>1</v>
      </c>
      <c r="H19">
        <v>40</v>
      </c>
    </row>
    <row r="20" spans="1:8" x14ac:dyDescent="0.45">
      <c r="A20" s="7" t="s">
        <v>28</v>
      </c>
      <c r="E20">
        <v>1</v>
      </c>
      <c r="H20">
        <v>1</v>
      </c>
    </row>
    <row r="21" spans="1:8" x14ac:dyDescent="0.45">
      <c r="A21" s="7" t="s">
        <v>252</v>
      </c>
      <c r="E21">
        <v>1</v>
      </c>
      <c r="H21">
        <v>1</v>
      </c>
    </row>
    <row r="22" spans="1:8" x14ac:dyDescent="0.45">
      <c r="A22" s="7" t="s">
        <v>29</v>
      </c>
      <c r="E22">
        <v>1</v>
      </c>
      <c r="H22">
        <v>1</v>
      </c>
    </row>
    <row r="23" spans="1:8" x14ac:dyDescent="0.45">
      <c r="A23" s="7" t="s">
        <v>254</v>
      </c>
      <c r="E23">
        <v>6</v>
      </c>
      <c r="H23">
        <v>6</v>
      </c>
    </row>
    <row r="24" spans="1:8" x14ac:dyDescent="0.45">
      <c r="A24" s="7" t="s">
        <v>261</v>
      </c>
      <c r="B24">
        <v>1</v>
      </c>
      <c r="E24">
        <v>4</v>
      </c>
      <c r="H24">
        <v>5</v>
      </c>
    </row>
    <row r="25" spans="1:8" x14ac:dyDescent="0.45">
      <c r="A25" s="7" t="s">
        <v>269</v>
      </c>
      <c r="C25">
        <v>1</v>
      </c>
      <c r="E25">
        <v>6</v>
      </c>
      <c r="H25">
        <v>7</v>
      </c>
    </row>
    <row r="26" spans="1:8" x14ac:dyDescent="0.45">
      <c r="A26" s="7" t="s">
        <v>35</v>
      </c>
      <c r="E26">
        <v>1</v>
      </c>
      <c r="H26">
        <v>1</v>
      </c>
    </row>
    <row r="27" spans="1:8" x14ac:dyDescent="0.45">
      <c r="A27" s="7" t="s">
        <v>44</v>
      </c>
      <c r="E27">
        <v>1</v>
      </c>
      <c r="H27">
        <v>1</v>
      </c>
    </row>
    <row r="28" spans="1:8" x14ac:dyDescent="0.45">
      <c r="A28" s="7" t="s">
        <v>45</v>
      </c>
      <c r="F28">
        <v>1</v>
      </c>
      <c r="H28">
        <v>1</v>
      </c>
    </row>
    <row r="29" spans="1:8" x14ac:dyDescent="0.45">
      <c r="A29" s="7" t="s">
        <v>30</v>
      </c>
      <c r="E29">
        <v>1</v>
      </c>
      <c r="H29">
        <v>1</v>
      </c>
    </row>
    <row r="30" spans="1:8" x14ac:dyDescent="0.45">
      <c r="A30" s="7" t="s">
        <v>31</v>
      </c>
      <c r="E30">
        <v>1</v>
      </c>
      <c r="H30">
        <v>1</v>
      </c>
    </row>
    <row r="31" spans="1:8" x14ac:dyDescent="0.45">
      <c r="A31" s="7" t="s">
        <v>32</v>
      </c>
      <c r="E31">
        <v>1</v>
      </c>
      <c r="H31">
        <v>1</v>
      </c>
    </row>
    <row r="32" spans="1:8" x14ac:dyDescent="0.45">
      <c r="A32" s="7" t="s">
        <v>33</v>
      </c>
      <c r="E32">
        <v>1</v>
      </c>
      <c r="H32">
        <v>1</v>
      </c>
    </row>
    <row r="33" spans="1:8" x14ac:dyDescent="0.45">
      <c r="A33" s="7" t="s">
        <v>34</v>
      </c>
      <c r="C33">
        <v>1</v>
      </c>
      <c r="E33">
        <v>4</v>
      </c>
      <c r="H33">
        <v>5</v>
      </c>
    </row>
    <row r="34" spans="1:8" x14ac:dyDescent="0.45">
      <c r="A34" s="7" t="s">
        <v>162</v>
      </c>
      <c r="C34">
        <v>1</v>
      </c>
      <c r="E34">
        <v>6</v>
      </c>
      <c r="H34">
        <v>7</v>
      </c>
    </row>
    <row r="35" spans="1:8" x14ac:dyDescent="0.45">
      <c r="A35" s="6" t="s">
        <v>157</v>
      </c>
      <c r="B35">
        <v>2</v>
      </c>
      <c r="C35">
        <v>1</v>
      </c>
      <c r="D35">
        <v>1</v>
      </c>
      <c r="E35">
        <v>20</v>
      </c>
      <c r="H35">
        <v>24</v>
      </c>
    </row>
    <row r="36" spans="1:8" x14ac:dyDescent="0.45">
      <c r="A36" s="7" t="s">
        <v>281</v>
      </c>
      <c r="E36">
        <v>4</v>
      </c>
      <c r="H36">
        <v>4</v>
      </c>
    </row>
    <row r="37" spans="1:8" x14ac:dyDescent="0.45">
      <c r="A37" s="7" t="s">
        <v>217</v>
      </c>
      <c r="E37">
        <v>1</v>
      </c>
      <c r="H37">
        <v>1</v>
      </c>
    </row>
    <row r="38" spans="1:8" x14ac:dyDescent="0.45">
      <c r="A38" s="7" t="s">
        <v>280</v>
      </c>
      <c r="E38">
        <v>2</v>
      </c>
      <c r="H38">
        <v>2</v>
      </c>
    </row>
    <row r="39" spans="1:8" x14ac:dyDescent="0.45">
      <c r="A39" s="7" t="s">
        <v>282</v>
      </c>
      <c r="C39">
        <v>1</v>
      </c>
      <c r="E39">
        <v>2</v>
      </c>
      <c r="H39">
        <v>3</v>
      </c>
    </row>
    <row r="40" spans="1:8" x14ac:dyDescent="0.45">
      <c r="A40" s="7" t="s">
        <v>160</v>
      </c>
      <c r="E40">
        <v>1</v>
      </c>
      <c r="H40">
        <v>1</v>
      </c>
    </row>
    <row r="41" spans="1:8" x14ac:dyDescent="0.45">
      <c r="A41" s="7" t="s">
        <v>161</v>
      </c>
      <c r="E41">
        <v>1</v>
      </c>
      <c r="H41">
        <v>1</v>
      </c>
    </row>
    <row r="42" spans="1:8" x14ac:dyDescent="0.45">
      <c r="A42" s="7" t="s">
        <v>163</v>
      </c>
      <c r="E42">
        <v>1</v>
      </c>
      <c r="H42">
        <v>1</v>
      </c>
    </row>
    <row r="43" spans="1:8" x14ac:dyDescent="0.45">
      <c r="A43" s="7" t="s">
        <v>164</v>
      </c>
      <c r="B43">
        <v>1</v>
      </c>
      <c r="H43">
        <v>1</v>
      </c>
    </row>
    <row r="44" spans="1:8" x14ac:dyDescent="0.45">
      <c r="A44" s="7" t="s">
        <v>401</v>
      </c>
      <c r="B44">
        <v>1</v>
      </c>
      <c r="H44">
        <v>1</v>
      </c>
    </row>
    <row r="45" spans="1:8" x14ac:dyDescent="0.45">
      <c r="A45" s="7" t="s">
        <v>165</v>
      </c>
      <c r="D45">
        <v>1</v>
      </c>
      <c r="H45">
        <v>1</v>
      </c>
    </row>
    <row r="46" spans="1:8" x14ac:dyDescent="0.45">
      <c r="A46" s="7" t="s">
        <v>286</v>
      </c>
      <c r="E46">
        <v>8</v>
      </c>
      <c r="H46">
        <v>8</v>
      </c>
    </row>
    <row r="47" spans="1:8" x14ac:dyDescent="0.45">
      <c r="A47" s="5" t="s">
        <v>288</v>
      </c>
      <c r="B47">
        <v>3</v>
      </c>
      <c r="C47">
        <v>6</v>
      </c>
      <c r="D47">
        <v>1</v>
      </c>
      <c r="E47">
        <v>63</v>
      </c>
      <c r="F47">
        <v>1</v>
      </c>
      <c r="G47">
        <v>1</v>
      </c>
      <c r="H47">
        <v>75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03EF2-5596-4D8F-930F-73E41C73D40F}">
  <dimension ref="A1:R46"/>
  <sheetViews>
    <sheetView zoomScale="90" zoomScaleNormal="90" workbookViewId="0">
      <pane xSplit="1" ySplit="3" topLeftCell="B4" activePane="bottomRight" state="frozen"/>
      <selection pane="topRight" activeCell="B1" sqref="B1"/>
      <selection pane="bottomLeft" activeCell="A4" sqref="A4"/>
      <selection pane="bottomRight" activeCell="B3" sqref="B3:K3"/>
    </sheetView>
  </sheetViews>
  <sheetFormatPr defaultRowHeight="14.25" x14ac:dyDescent="0.45"/>
  <cols>
    <col min="1" max="1" width="40.1328125" bestFit="1" customWidth="1"/>
    <col min="2" max="2" width="6.33203125" bestFit="1" customWidth="1"/>
    <col min="3" max="3" width="5.265625" bestFit="1" customWidth="1"/>
    <col min="4" max="4" width="6.265625" bestFit="1" customWidth="1"/>
    <col min="5" max="5" width="6.19921875" bestFit="1" customWidth="1"/>
    <col min="6" max="6" width="6.73046875" bestFit="1" customWidth="1"/>
    <col min="7" max="7" width="9.9296875" bestFit="1" customWidth="1"/>
    <col min="8" max="8" width="5.59765625" bestFit="1" customWidth="1"/>
    <col min="9" max="9" width="6.33203125" bestFit="1" customWidth="1"/>
    <col min="10" max="10" width="9.9296875" bestFit="1" customWidth="1"/>
    <col min="11" max="11" width="8.86328125" bestFit="1" customWidth="1"/>
    <col min="16" max="16" width="9.53125" customWidth="1"/>
  </cols>
  <sheetData>
    <row r="1" spans="1:18" x14ac:dyDescent="0.45">
      <c r="A1" s="4" t="s">
        <v>89</v>
      </c>
      <c r="B1" t="s">
        <v>589</v>
      </c>
    </row>
    <row r="3" spans="1:18" ht="42.75" x14ac:dyDescent="0.45">
      <c r="A3" s="4" t="s">
        <v>287</v>
      </c>
      <c r="B3" s="1" t="s">
        <v>561</v>
      </c>
      <c r="C3" s="1" t="s">
        <v>566</v>
      </c>
      <c r="D3" s="1" t="s">
        <v>571</v>
      </c>
      <c r="E3" s="1" t="s">
        <v>569</v>
      </c>
      <c r="F3" s="1" t="s">
        <v>570</v>
      </c>
      <c r="G3" s="1" t="s">
        <v>572</v>
      </c>
      <c r="H3" s="1" t="s">
        <v>574</v>
      </c>
      <c r="I3" s="1" t="s">
        <v>573</v>
      </c>
      <c r="J3" s="1" t="s">
        <v>568</v>
      </c>
      <c r="K3" s="1" t="s">
        <v>567</v>
      </c>
      <c r="M3" s="1" t="s">
        <v>602</v>
      </c>
      <c r="N3" s="1" t="s">
        <v>603</v>
      </c>
      <c r="O3" s="1" t="s">
        <v>604</v>
      </c>
      <c r="P3" s="1" t="s">
        <v>605</v>
      </c>
      <c r="Q3" s="1" t="s">
        <v>9</v>
      </c>
      <c r="R3" s="1" t="s">
        <v>606</v>
      </c>
    </row>
    <row r="4" spans="1:18" x14ac:dyDescent="0.45">
      <c r="A4" s="5" t="s">
        <v>249</v>
      </c>
      <c r="B4">
        <v>6</v>
      </c>
      <c r="C4">
        <v>7</v>
      </c>
      <c r="D4">
        <v>3</v>
      </c>
      <c r="E4">
        <v>5</v>
      </c>
      <c r="F4">
        <v>5</v>
      </c>
      <c r="G4">
        <v>3</v>
      </c>
      <c r="H4" s="1">
        <v>4</v>
      </c>
      <c r="I4">
        <v>4</v>
      </c>
      <c r="J4">
        <v>4</v>
      </c>
      <c r="K4">
        <v>5</v>
      </c>
      <c r="M4" s="10">
        <f>SUM(M5,M11)</f>
        <v>0</v>
      </c>
      <c r="N4" s="10">
        <f>SUM(N5,N11)</f>
        <v>3</v>
      </c>
      <c r="O4" s="10">
        <f>SUM(O5,O11)</f>
        <v>2</v>
      </c>
      <c r="P4" s="10">
        <f>SUM(P5,P11)</f>
        <v>0</v>
      </c>
      <c r="Q4" s="10">
        <f>SUM(Q5,Q11)</f>
        <v>5</v>
      </c>
      <c r="R4" s="10">
        <f>SUM(M4:Q4)</f>
        <v>10</v>
      </c>
    </row>
    <row r="5" spans="1:18" x14ac:dyDescent="0.45">
      <c r="A5" s="6" t="s">
        <v>38</v>
      </c>
      <c r="B5">
        <v>4</v>
      </c>
      <c r="C5">
        <v>6</v>
      </c>
      <c r="D5">
        <v>2</v>
      </c>
      <c r="E5">
        <v>3</v>
      </c>
      <c r="F5">
        <v>4</v>
      </c>
      <c r="G5">
        <v>3</v>
      </c>
      <c r="H5" s="1">
        <v>3</v>
      </c>
      <c r="I5">
        <v>3</v>
      </c>
      <c r="J5">
        <v>3</v>
      </c>
      <c r="K5">
        <v>4</v>
      </c>
      <c r="M5" s="10">
        <f>SUM(M6:M10)</f>
        <v>0</v>
      </c>
      <c r="N5" s="10">
        <f>SUM(N6:N10)</f>
        <v>3</v>
      </c>
      <c r="O5" s="10">
        <f>SUM(O6:O10)</f>
        <v>1</v>
      </c>
      <c r="P5" s="10">
        <f>SUM(P6:P10)</f>
        <v>0</v>
      </c>
      <c r="Q5" s="10">
        <f>SUM(Q6:Q10)</f>
        <v>3</v>
      </c>
      <c r="R5" s="10">
        <f>SUM(M5:Q5)</f>
        <v>7</v>
      </c>
    </row>
    <row r="6" spans="1:18" ht="13.9" customHeight="1" x14ac:dyDescent="0.45">
      <c r="A6" s="7" t="s">
        <v>47</v>
      </c>
      <c r="B6">
        <v>1</v>
      </c>
      <c r="C6">
        <v>1</v>
      </c>
      <c r="D6">
        <v>1</v>
      </c>
      <c r="E6">
        <v>1</v>
      </c>
      <c r="F6">
        <v>1</v>
      </c>
      <c r="G6">
        <v>1</v>
      </c>
      <c r="H6" s="1">
        <v>1</v>
      </c>
      <c r="I6">
        <v>1</v>
      </c>
      <c r="J6">
        <v>1</v>
      </c>
      <c r="K6">
        <v>1</v>
      </c>
      <c r="Q6">
        <v>1</v>
      </c>
    </row>
    <row r="7" spans="1:18" x14ac:dyDescent="0.45">
      <c r="A7" s="7" t="s">
        <v>275</v>
      </c>
      <c r="B7">
        <v>1</v>
      </c>
      <c r="C7">
        <v>0</v>
      </c>
      <c r="D7">
        <v>0</v>
      </c>
      <c r="E7">
        <v>0</v>
      </c>
      <c r="F7">
        <v>1</v>
      </c>
      <c r="G7">
        <v>0</v>
      </c>
      <c r="H7" s="1">
        <v>0</v>
      </c>
      <c r="I7">
        <v>0</v>
      </c>
      <c r="J7">
        <v>0</v>
      </c>
      <c r="K7">
        <v>1</v>
      </c>
      <c r="O7">
        <v>1</v>
      </c>
    </row>
    <row r="8" spans="1:18" ht="13.9" customHeight="1" x14ac:dyDescent="0.45">
      <c r="A8" s="7" t="s">
        <v>274</v>
      </c>
      <c r="B8">
        <v>1</v>
      </c>
      <c r="C8">
        <v>1</v>
      </c>
      <c r="D8">
        <v>0</v>
      </c>
      <c r="E8">
        <v>1</v>
      </c>
      <c r="F8">
        <v>1</v>
      </c>
      <c r="G8">
        <v>1</v>
      </c>
      <c r="H8" s="1">
        <v>1</v>
      </c>
      <c r="I8">
        <v>1</v>
      </c>
      <c r="J8">
        <v>1</v>
      </c>
      <c r="K8">
        <v>1</v>
      </c>
      <c r="Q8">
        <v>1</v>
      </c>
    </row>
    <row r="9" spans="1:18" x14ac:dyDescent="0.45">
      <c r="A9" s="7" t="s">
        <v>273</v>
      </c>
      <c r="B9">
        <v>1</v>
      </c>
      <c r="C9">
        <v>1</v>
      </c>
      <c r="D9">
        <v>1</v>
      </c>
      <c r="E9">
        <v>1</v>
      </c>
      <c r="F9">
        <v>1</v>
      </c>
      <c r="G9">
        <v>1</v>
      </c>
      <c r="H9" s="1">
        <v>1</v>
      </c>
      <c r="I9">
        <v>1</v>
      </c>
      <c r="J9">
        <v>1</v>
      </c>
      <c r="K9">
        <v>1</v>
      </c>
      <c r="Q9">
        <v>1</v>
      </c>
    </row>
    <row r="10" spans="1:18" x14ac:dyDescent="0.45">
      <c r="A10" s="7" t="s">
        <v>46</v>
      </c>
      <c r="B10">
        <v>0</v>
      </c>
      <c r="C10">
        <v>3</v>
      </c>
      <c r="D10">
        <v>0</v>
      </c>
      <c r="E10">
        <v>0</v>
      </c>
      <c r="F10">
        <v>0</v>
      </c>
      <c r="G10">
        <v>0</v>
      </c>
      <c r="H10" s="1">
        <v>0</v>
      </c>
      <c r="I10">
        <v>0</v>
      </c>
      <c r="J10">
        <v>0</v>
      </c>
      <c r="K10">
        <v>0</v>
      </c>
      <c r="N10">
        <v>3</v>
      </c>
    </row>
    <row r="11" spans="1:18" x14ac:dyDescent="0.45">
      <c r="A11" s="6" t="s">
        <v>157</v>
      </c>
      <c r="B11">
        <v>2</v>
      </c>
      <c r="C11">
        <v>1</v>
      </c>
      <c r="D11">
        <v>1</v>
      </c>
      <c r="E11">
        <v>2</v>
      </c>
      <c r="F11">
        <v>1</v>
      </c>
      <c r="G11">
        <v>0</v>
      </c>
      <c r="H11" s="1">
        <v>1</v>
      </c>
      <c r="I11">
        <v>1</v>
      </c>
      <c r="J11">
        <v>1</v>
      </c>
      <c r="K11">
        <v>1</v>
      </c>
      <c r="M11" s="10">
        <f>SUM(M12:M13)</f>
        <v>0</v>
      </c>
      <c r="N11" s="10">
        <f>SUM(N12:N13)</f>
        <v>0</v>
      </c>
      <c r="O11" s="10">
        <f>SUM(O12:O13)</f>
        <v>1</v>
      </c>
      <c r="P11" s="10">
        <f>SUM(P12:P13)</f>
        <v>0</v>
      </c>
      <c r="Q11" s="10">
        <f>SUM(Q12:Q13)</f>
        <v>2</v>
      </c>
      <c r="R11" s="10">
        <f>SUM(M11:Q11)</f>
        <v>3</v>
      </c>
    </row>
    <row r="12" spans="1:18" x14ac:dyDescent="0.45">
      <c r="A12" s="7" t="s">
        <v>158</v>
      </c>
      <c r="B12">
        <v>1</v>
      </c>
      <c r="C12">
        <v>0</v>
      </c>
      <c r="D12">
        <v>1</v>
      </c>
      <c r="E12">
        <v>1</v>
      </c>
      <c r="F12">
        <v>1</v>
      </c>
      <c r="G12">
        <v>0</v>
      </c>
      <c r="H12" s="1">
        <v>1</v>
      </c>
      <c r="I12">
        <v>1</v>
      </c>
      <c r="J12">
        <v>1</v>
      </c>
      <c r="K12">
        <v>1</v>
      </c>
      <c r="Q12">
        <v>2</v>
      </c>
    </row>
    <row r="13" spans="1:18" ht="13.5" customHeight="1" x14ac:dyDescent="0.45">
      <c r="A13" s="7" t="s">
        <v>159</v>
      </c>
      <c r="B13">
        <v>1</v>
      </c>
      <c r="C13">
        <v>1</v>
      </c>
      <c r="D13">
        <v>0</v>
      </c>
      <c r="E13">
        <v>1</v>
      </c>
      <c r="F13">
        <v>0</v>
      </c>
      <c r="G13">
        <v>0</v>
      </c>
      <c r="H13" s="1">
        <v>0</v>
      </c>
      <c r="I13">
        <v>0</v>
      </c>
      <c r="J13">
        <v>0</v>
      </c>
      <c r="K13">
        <v>0</v>
      </c>
      <c r="O13">
        <v>1</v>
      </c>
    </row>
    <row r="14" spans="1:18" x14ac:dyDescent="0.45">
      <c r="A14" s="5" t="s">
        <v>135</v>
      </c>
      <c r="B14">
        <v>0</v>
      </c>
      <c r="C14">
        <v>0</v>
      </c>
      <c r="D14">
        <v>0</v>
      </c>
      <c r="E14">
        <v>1</v>
      </c>
      <c r="F14">
        <v>1</v>
      </c>
      <c r="G14">
        <v>0</v>
      </c>
      <c r="H14" s="1">
        <v>0</v>
      </c>
      <c r="I14">
        <v>1</v>
      </c>
      <c r="J14">
        <v>1</v>
      </c>
      <c r="K14">
        <v>1</v>
      </c>
      <c r="M14" s="10">
        <f>M15</f>
        <v>0</v>
      </c>
      <c r="N14" s="10">
        <f>N15</f>
        <v>0</v>
      </c>
      <c r="O14" s="10">
        <f>O15</f>
        <v>0</v>
      </c>
      <c r="P14" s="10">
        <f>P15</f>
        <v>0</v>
      </c>
      <c r="Q14" s="10">
        <f>Q15</f>
        <v>1</v>
      </c>
      <c r="R14" s="10">
        <f>SUM(M14:Q14)</f>
        <v>1</v>
      </c>
    </row>
    <row r="15" spans="1:18" x14ac:dyDescent="0.45">
      <c r="A15" s="6" t="s">
        <v>157</v>
      </c>
      <c r="B15">
        <v>0</v>
      </c>
      <c r="C15">
        <v>0</v>
      </c>
      <c r="D15">
        <v>0</v>
      </c>
      <c r="E15">
        <v>1</v>
      </c>
      <c r="F15">
        <v>1</v>
      </c>
      <c r="G15">
        <v>0</v>
      </c>
      <c r="H15" s="1">
        <v>0</v>
      </c>
      <c r="I15">
        <v>1</v>
      </c>
      <c r="J15">
        <v>1</v>
      </c>
      <c r="K15">
        <v>1</v>
      </c>
      <c r="M15" s="10">
        <f>SUM(M16)</f>
        <v>0</v>
      </c>
      <c r="N15" s="10">
        <f>SUM(N16)</f>
        <v>0</v>
      </c>
      <c r="O15" s="10">
        <f>SUM(O16)</f>
        <v>0</v>
      </c>
      <c r="P15" s="10">
        <f>SUM(P16)</f>
        <v>0</v>
      </c>
      <c r="Q15" s="10">
        <f>SUM(Q16)</f>
        <v>1</v>
      </c>
      <c r="R15" s="10">
        <f>SUM(M15:Q15)</f>
        <v>1</v>
      </c>
    </row>
    <row r="16" spans="1:18" x14ac:dyDescent="0.45">
      <c r="A16" s="7" t="s">
        <v>166</v>
      </c>
      <c r="B16">
        <v>0</v>
      </c>
      <c r="C16">
        <v>0</v>
      </c>
      <c r="D16">
        <v>0</v>
      </c>
      <c r="E16">
        <v>1</v>
      </c>
      <c r="F16">
        <v>1</v>
      </c>
      <c r="G16">
        <v>0</v>
      </c>
      <c r="H16" s="1">
        <v>0</v>
      </c>
      <c r="I16">
        <v>1</v>
      </c>
      <c r="J16">
        <v>1</v>
      </c>
      <c r="K16">
        <v>1</v>
      </c>
      <c r="Q16">
        <v>1</v>
      </c>
    </row>
    <row r="17" spans="1:18" x14ac:dyDescent="0.45">
      <c r="A17" s="5" t="s">
        <v>248</v>
      </c>
      <c r="B17">
        <v>51</v>
      </c>
      <c r="C17">
        <v>49</v>
      </c>
      <c r="D17">
        <v>21</v>
      </c>
      <c r="E17">
        <v>23</v>
      </c>
      <c r="F17">
        <v>35</v>
      </c>
      <c r="G17">
        <v>20</v>
      </c>
      <c r="H17" s="1">
        <v>17</v>
      </c>
      <c r="I17">
        <v>35</v>
      </c>
      <c r="J17">
        <v>23</v>
      </c>
      <c r="K17">
        <v>42</v>
      </c>
      <c r="M17" s="10">
        <v>12</v>
      </c>
      <c r="N17" s="10">
        <v>8</v>
      </c>
      <c r="O17" s="10">
        <v>13</v>
      </c>
      <c r="P17" s="10">
        <v>4</v>
      </c>
      <c r="Q17" s="10">
        <v>27</v>
      </c>
      <c r="R17" s="10">
        <v>64</v>
      </c>
    </row>
    <row r="18" spans="1:18" x14ac:dyDescent="0.45">
      <c r="A18" s="6" t="s">
        <v>38</v>
      </c>
      <c r="B18">
        <v>35</v>
      </c>
      <c r="C18">
        <v>26</v>
      </c>
      <c r="D18">
        <v>20</v>
      </c>
      <c r="E18">
        <v>21</v>
      </c>
      <c r="F18">
        <v>26</v>
      </c>
      <c r="G18">
        <v>19</v>
      </c>
      <c r="H18" s="1">
        <v>15</v>
      </c>
      <c r="I18">
        <v>26</v>
      </c>
      <c r="J18">
        <v>21</v>
      </c>
      <c r="K18">
        <v>30</v>
      </c>
      <c r="M18" s="10">
        <v>6</v>
      </c>
      <c r="N18" s="10">
        <v>2</v>
      </c>
      <c r="O18" s="10">
        <v>6</v>
      </c>
      <c r="P18" s="10">
        <v>2</v>
      </c>
      <c r="Q18" s="10">
        <v>24</v>
      </c>
      <c r="R18" s="10">
        <v>40</v>
      </c>
    </row>
    <row r="19" spans="1:18" x14ac:dyDescent="0.45">
      <c r="A19" s="7" t="s">
        <v>28</v>
      </c>
      <c r="B19">
        <v>0</v>
      </c>
      <c r="C19">
        <v>1</v>
      </c>
      <c r="D19">
        <v>0</v>
      </c>
      <c r="E19">
        <v>0</v>
      </c>
      <c r="F19">
        <v>1</v>
      </c>
      <c r="G19">
        <v>0</v>
      </c>
      <c r="H19" s="1">
        <v>0</v>
      </c>
      <c r="I19">
        <v>1</v>
      </c>
      <c r="J19">
        <v>0</v>
      </c>
      <c r="K19">
        <v>1</v>
      </c>
      <c r="O19">
        <v>1</v>
      </c>
    </row>
    <row r="20" spans="1:18" x14ac:dyDescent="0.45">
      <c r="A20" s="7" t="s">
        <v>252</v>
      </c>
      <c r="B20">
        <v>1</v>
      </c>
      <c r="C20">
        <v>0</v>
      </c>
      <c r="D20">
        <v>0</v>
      </c>
      <c r="E20">
        <v>0</v>
      </c>
      <c r="F20">
        <v>0</v>
      </c>
      <c r="G20">
        <v>0</v>
      </c>
      <c r="H20" s="1">
        <v>0</v>
      </c>
      <c r="I20">
        <v>1</v>
      </c>
      <c r="J20">
        <v>0</v>
      </c>
      <c r="K20">
        <v>1</v>
      </c>
      <c r="O20">
        <v>1</v>
      </c>
    </row>
    <row r="21" spans="1:18" x14ac:dyDescent="0.45">
      <c r="A21" s="7" t="s">
        <v>29</v>
      </c>
      <c r="B21">
        <v>1</v>
      </c>
      <c r="C21">
        <v>1</v>
      </c>
      <c r="D21">
        <v>0</v>
      </c>
      <c r="E21">
        <v>0</v>
      </c>
      <c r="F21">
        <v>1</v>
      </c>
      <c r="G21">
        <v>1</v>
      </c>
      <c r="H21" s="1">
        <v>0</v>
      </c>
      <c r="I21">
        <v>0</v>
      </c>
      <c r="J21">
        <v>0</v>
      </c>
      <c r="K21">
        <v>1</v>
      </c>
      <c r="P21">
        <v>1</v>
      </c>
    </row>
    <row r="22" spans="1:18" ht="13.9" customHeight="1" x14ac:dyDescent="0.45">
      <c r="A22" s="7" t="s">
        <v>254</v>
      </c>
      <c r="B22">
        <v>4</v>
      </c>
      <c r="C22">
        <v>4</v>
      </c>
      <c r="D22">
        <v>4</v>
      </c>
      <c r="E22">
        <v>5</v>
      </c>
      <c r="F22">
        <v>4</v>
      </c>
      <c r="G22">
        <v>6</v>
      </c>
      <c r="H22" s="1">
        <v>2</v>
      </c>
      <c r="I22">
        <v>5</v>
      </c>
      <c r="J22">
        <v>6</v>
      </c>
      <c r="K22">
        <v>5</v>
      </c>
      <c r="Q22">
        <v>6</v>
      </c>
    </row>
    <row r="23" spans="1:18" x14ac:dyDescent="0.45">
      <c r="A23" s="7" t="s">
        <v>261</v>
      </c>
      <c r="B23">
        <v>5</v>
      </c>
      <c r="C23">
        <v>5</v>
      </c>
      <c r="D23">
        <v>5</v>
      </c>
      <c r="E23">
        <v>5</v>
      </c>
      <c r="F23">
        <v>5</v>
      </c>
      <c r="G23">
        <v>4</v>
      </c>
      <c r="H23" s="1">
        <v>5</v>
      </c>
      <c r="I23">
        <v>5</v>
      </c>
      <c r="J23">
        <v>5</v>
      </c>
      <c r="K23">
        <v>5</v>
      </c>
      <c r="Q23">
        <v>5</v>
      </c>
    </row>
    <row r="24" spans="1:18" x14ac:dyDescent="0.45">
      <c r="A24" s="7" t="s">
        <v>269</v>
      </c>
      <c r="B24">
        <v>7</v>
      </c>
      <c r="C24">
        <v>3</v>
      </c>
      <c r="D24">
        <v>1</v>
      </c>
      <c r="E24">
        <v>2</v>
      </c>
      <c r="F24">
        <v>3</v>
      </c>
      <c r="G24">
        <v>1</v>
      </c>
      <c r="H24" s="1">
        <v>2</v>
      </c>
      <c r="I24">
        <v>3</v>
      </c>
      <c r="J24">
        <v>1</v>
      </c>
      <c r="K24">
        <v>3</v>
      </c>
      <c r="M24">
        <v>4</v>
      </c>
      <c r="O24">
        <v>1</v>
      </c>
      <c r="Q24">
        <v>2</v>
      </c>
    </row>
    <row r="25" spans="1:18" x14ac:dyDescent="0.45">
      <c r="A25" s="7" t="s">
        <v>35</v>
      </c>
      <c r="B25">
        <v>1</v>
      </c>
      <c r="C25">
        <v>1</v>
      </c>
      <c r="D25">
        <v>0</v>
      </c>
      <c r="E25">
        <v>0</v>
      </c>
      <c r="F25">
        <v>0</v>
      </c>
      <c r="G25">
        <v>0</v>
      </c>
      <c r="H25" s="1">
        <v>0</v>
      </c>
      <c r="I25">
        <v>0</v>
      </c>
      <c r="J25">
        <v>0</v>
      </c>
      <c r="K25">
        <v>1</v>
      </c>
      <c r="O25">
        <v>1</v>
      </c>
    </row>
    <row r="26" spans="1:18" x14ac:dyDescent="0.45">
      <c r="A26" s="7" t="s">
        <v>44</v>
      </c>
      <c r="B26">
        <v>1</v>
      </c>
      <c r="C26">
        <v>0</v>
      </c>
      <c r="D26">
        <v>0</v>
      </c>
      <c r="E26">
        <v>0</v>
      </c>
      <c r="F26">
        <v>0</v>
      </c>
      <c r="G26">
        <v>0</v>
      </c>
      <c r="H26" s="1">
        <v>0</v>
      </c>
      <c r="I26">
        <v>1</v>
      </c>
      <c r="J26">
        <v>0</v>
      </c>
      <c r="K26">
        <v>1</v>
      </c>
      <c r="O26">
        <v>1</v>
      </c>
    </row>
    <row r="27" spans="1:18" x14ac:dyDescent="0.45">
      <c r="A27" s="7" t="s">
        <v>45</v>
      </c>
      <c r="B27">
        <v>1</v>
      </c>
      <c r="C27">
        <v>1</v>
      </c>
      <c r="D27">
        <v>0</v>
      </c>
      <c r="E27">
        <v>1</v>
      </c>
      <c r="F27">
        <v>1</v>
      </c>
      <c r="G27">
        <v>0</v>
      </c>
      <c r="H27" s="1">
        <v>0</v>
      </c>
      <c r="I27">
        <v>1</v>
      </c>
      <c r="J27">
        <v>0</v>
      </c>
      <c r="K27">
        <v>1</v>
      </c>
      <c r="Q27">
        <v>1</v>
      </c>
    </row>
    <row r="28" spans="1:18" x14ac:dyDescent="0.45">
      <c r="A28" s="7" t="s">
        <v>30</v>
      </c>
      <c r="B28">
        <v>1</v>
      </c>
      <c r="C28">
        <v>1</v>
      </c>
      <c r="D28">
        <v>1</v>
      </c>
      <c r="E28">
        <v>1</v>
      </c>
      <c r="F28">
        <v>1</v>
      </c>
      <c r="G28">
        <v>0</v>
      </c>
      <c r="H28" s="1">
        <v>1</v>
      </c>
      <c r="I28">
        <v>1</v>
      </c>
      <c r="J28">
        <v>0</v>
      </c>
      <c r="K28">
        <v>1</v>
      </c>
      <c r="Q28">
        <v>1</v>
      </c>
    </row>
    <row r="29" spans="1:18" x14ac:dyDescent="0.45">
      <c r="A29" s="7" t="s">
        <v>31</v>
      </c>
      <c r="B29">
        <v>1</v>
      </c>
      <c r="C29">
        <v>1</v>
      </c>
      <c r="D29">
        <v>1</v>
      </c>
      <c r="E29">
        <v>1</v>
      </c>
      <c r="F29">
        <v>1</v>
      </c>
      <c r="G29">
        <v>1</v>
      </c>
      <c r="H29" s="1">
        <v>0</v>
      </c>
      <c r="I29">
        <v>1</v>
      </c>
      <c r="J29">
        <v>1</v>
      </c>
      <c r="K29">
        <v>1</v>
      </c>
      <c r="Q29">
        <v>1</v>
      </c>
    </row>
    <row r="30" spans="1:18" x14ac:dyDescent="0.45">
      <c r="A30" s="7" t="s">
        <v>32</v>
      </c>
      <c r="B30">
        <v>1</v>
      </c>
      <c r="C30">
        <v>1</v>
      </c>
      <c r="D30">
        <v>0</v>
      </c>
      <c r="E30">
        <v>0</v>
      </c>
      <c r="F30">
        <v>1</v>
      </c>
      <c r="G30">
        <v>1</v>
      </c>
      <c r="H30" s="1">
        <v>0</v>
      </c>
      <c r="I30">
        <v>1</v>
      </c>
      <c r="J30">
        <v>1</v>
      </c>
      <c r="K30">
        <v>1</v>
      </c>
      <c r="P30">
        <v>1</v>
      </c>
    </row>
    <row r="31" spans="1:18" x14ac:dyDescent="0.45">
      <c r="A31" s="7" t="s">
        <v>33</v>
      </c>
      <c r="B31">
        <v>1</v>
      </c>
      <c r="C31">
        <v>1</v>
      </c>
      <c r="D31">
        <v>0</v>
      </c>
      <c r="E31">
        <v>0</v>
      </c>
      <c r="F31">
        <v>0</v>
      </c>
      <c r="G31">
        <v>0</v>
      </c>
      <c r="H31" s="1">
        <v>0</v>
      </c>
      <c r="I31">
        <v>0</v>
      </c>
      <c r="J31">
        <v>0</v>
      </c>
      <c r="K31">
        <v>0</v>
      </c>
      <c r="M31">
        <v>1</v>
      </c>
    </row>
    <row r="32" spans="1:18" x14ac:dyDescent="0.45">
      <c r="A32" s="7" t="s">
        <v>34</v>
      </c>
      <c r="B32">
        <v>3</v>
      </c>
      <c r="C32">
        <v>5</v>
      </c>
      <c r="D32">
        <v>1</v>
      </c>
      <c r="E32">
        <v>1</v>
      </c>
      <c r="F32">
        <v>2</v>
      </c>
      <c r="G32">
        <v>1</v>
      </c>
      <c r="H32" s="1">
        <v>1</v>
      </c>
      <c r="I32">
        <v>1</v>
      </c>
      <c r="J32">
        <v>2</v>
      </c>
      <c r="K32">
        <v>2</v>
      </c>
      <c r="M32">
        <v>1</v>
      </c>
      <c r="N32">
        <v>2</v>
      </c>
      <c r="O32">
        <v>1</v>
      </c>
      <c r="Q32">
        <v>1</v>
      </c>
    </row>
    <row r="33" spans="1:18" x14ac:dyDescent="0.45">
      <c r="A33" s="7" t="s">
        <v>162</v>
      </c>
      <c r="B33">
        <v>7</v>
      </c>
      <c r="C33">
        <v>1</v>
      </c>
      <c r="D33">
        <v>7</v>
      </c>
      <c r="E33">
        <v>5</v>
      </c>
      <c r="F33">
        <v>6</v>
      </c>
      <c r="G33">
        <v>4</v>
      </c>
      <c r="H33" s="1">
        <v>4</v>
      </c>
      <c r="I33">
        <v>5</v>
      </c>
      <c r="J33">
        <v>5</v>
      </c>
      <c r="K33">
        <v>6</v>
      </c>
      <c r="Q33">
        <v>7</v>
      </c>
    </row>
    <row r="34" spans="1:18" x14ac:dyDescent="0.45">
      <c r="A34" s="6" t="s">
        <v>157</v>
      </c>
      <c r="B34">
        <v>16</v>
      </c>
      <c r="C34">
        <v>23</v>
      </c>
      <c r="D34">
        <v>1</v>
      </c>
      <c r="E34">
        <v>2</v>
      </c>
      <c r="F34">
        <v>9</v>
      </c>
      <c r="G34">
        <v>1</v>
      </c>
      <c r="H34" s="1">
        <v>2</v>
      </c>
      <c r="I34">
        <v>9</v>
      </c>
      <c r="J34">
        <v>2</v>
      </c>
      <c r="K34">
        <v>12</v>
      </c>
      <c r="M34" s="10">
        <f>SUM(M35:M45)</f>
        <v>6</v>
      </c>
      <c r="N34" s="10">
        <f>SUM(N35:N45)</f>
        <v>6</v>
      </c>
      <c r="O34" s="10">
        <f>SUM(O35:O45)</f>
        <v>7</v>
      </c>
      <c r="P34" s="10">
        <f>SUM(P35:P45)</f>
        <v>2</v>
      </c>
      <c r="Q34" s="10">
        <f>SUM(Q35:Q45)</f>
        <v>3</v>
      </c>
      <c r="R34" s="10">
        <f>SUM(M34:Q34)</f>
        <v>24</v>
      </c>
    </row>
    <row r="35" spans="1:18" x14ac:dyDescent="0.45">
      <c r="A35" s="7" t="s">
        <v>281</v>
      </c>
      <c r="B35">
        <v>1</v>
      </c>
      <c r="C35">
        <v>4</v>
      </c>
      <c r="D35">
        <v>0</v>
      </c>
      <c r="E35">
        <v>0</v>
      </c>
      <c r="F35">
        <v>0</v>
      </c>
      <c r="G35">
        <v>0</v>
      </c>
      <c r="H35" s="1">
        <v>0</v>
      </c>
      <c r="I35">
        <v>0</v>
      </c>
      <c r="J35">
        <v>0</v>
      </c>
      <c r="K35">
        <v>0</v>
      </c>
      <c r="M35">
        <v>1</v>
      </c>
      <c r="N35">
        <v>3</v>
      </c>
    </row>
    <row r="36" spans="1:18" ht="13.9" customHeight="1" x14ac:dyDescent="0.45">
      <c r="A36" s="7" t="s">
        <v>217</v>
      </c>
      <c r="B36">
        <v>1</v>
      </c>
      <c r="C36">
        <v>1</v>
      </c>
      <c r="D36">
        <v>0</v>
      </c>
      <c r="E36">
        <v>0</v>
      </c>
      <c r="F36">
        <v>1</v>
      </c>
      <c r="G36">
        <v>1</v>
      </c>
      <c r="H36" s="1">
        <v>0</v>
      </c>
      <c r="I36">
        <v>1</v>
      </c>
      <c r="J36">
        <v>0</v>
      </c>
      <c r="K36">
        <v>1</v>
      </c>
      <c r="P36">
        <v>1</v>
      </c>
    </row>
    <row r="37" spans="1:18" x14ac:dyDescent="0.45">
      <c r="A37" s="7" t="s">
        <v>280</v>
      </c>
      <c r="B37">
        <v>2</v>
      </c>
      <c r="C37">
        <v>2</v>
      </c>
      <c r="D37">
        <v>0</v>
      </c>
      <c r="E37">
        <v>0</v>
      </c>
      <c r="F37">
        <v>0</v>
      </c>
      <c r="G37">
        <v>0</v>
      </c>
      <c r="H37" s="1">
        <v>0</v>
      </c>
      <c r="I37">
        <v>0</v>
      </c>
      <c r="J37">
        <v>0</v>
      </c>
      <c r="K37">
        <v>0</v>
      </c>
      <c r="M37">
        <v>2</v>
      </c>
    </row>
    <row r="38" spans="1:18" x14ac:dyDescent="0.45">
      <c r="A38" s="7" t="s">
        <v>282</v>
      </c>
      <c r="B38">
        <v>2</v>
      </c>
      <c r="C38">
        <v>3</v>
      </c>
      <c r="D38">
        <v>0</v>
      </c>
      <c r="E38">
        <v>0</v>
      </c>
      <c r="F38">
        <v>2</v>
      </c>
      <c r="G38">
        <v>0</v>
      </c>
      <c r="H38" s="1">
        <v>0</v>
      </c>
      <c r="I38">
        <v>1</v>
      </c>
      <c r="J38">
        <v>1</v>
      </c>
      <c r="K38">
        <v>2</v>
      </c>
      <c r="N38">
        <v>1</v>
      </c>
      <c r="O38">
        <v>1</v>
      </c>
      <c r="P38">
        <v>1</v>
      </c>
    </row>
    <row r="39" spans="1:18" x14ac:dyDescent="0.45">
      <c r="A39" s="7" t="s">
        <v>160</v>
      </c>
      <c r="B39">
        <v>1</v>
      </c>
      <c r="C39">
        <v>1</v>
      </c>
      <c r="D39">
        <v>0</v>
      </c>
      <c r="E39">
        <v>0</v>
      </c>
      <c r="F39">
        <v>1</v>
      </c>
      <c r="G39">
        <v>0</v>
      </c>
      <c r="H39" s="1">
        <v>0</v>
      </c>
      <c r="I39">
        <v>1</v>
      </c>
      <c r="J39">
        <v>0</v>
      </c>
      <c r="K39">
        <v>1</v>
      </c>
      <c r="O39">
        <v>1</v>
      </c>
    </row>
    <row r="40" spans="1:18" x14ac:dyDescent="0.45">
      <c r="A40" s="7" t="s">
        <v>161</v>
      </c>
      <c r="B40">
        <v>1</v>
      </c>
      <c r="C40">
        <v>1</v>
      </c>
      <c r="D40">
        <v>0</v>
      </c>
      <c r="E40">
        <v>0</v>
      </c>
      <c r="F40">
        <v>0</v>
      </c>
      <c r="G40">
        <v>0</v>
      </c>
      <c r="H40" s="1">
        <v>0</v>
      </c>
      <c r="I40">
        <v>0</v>
      </c>
      <c r="J40">
        <v>0</v>
      </c>
      <c r="K40">
        <v>1</v>
      </c>
      <c r="O40">
        <v>1</v>
      </c>
    </row>
    <row r="41" spans="1:18" x14ac:dyDescent="0.45">
      <c r="A41" s="7" t="s">
        <v>163</v>
      </c>
      <c r="B41">
        <v>1</v>
      </c>
      <c r="C41">
        <v>1</v>
      </c>
      <c r="D41">
        <v>0</v>
      </c>
      <c r="E41">
        <v>0</v>
      </c>
      <c r="F41">
        <v>0</v>
      </c>
      <c r="G41">
        <v>0</v>
      </c>
      <c r="H41" s="1">
        <v>0</v>
      </c>
      <c r="I41">
        <v>0</v>
      </c>
      <c r="J41">
        <v>0</v>
      </c>
      <c r="K41">
        <v>0</v>
      </c>
      <c r="M41">
        <v>1</v>
      </c>
    </row>
    <row r="42" spans="1:18" x14ac:dyDescent="0.45">
      <c r="A42" s="7" t="s">
        <v>164</v>
      </c>
      <c r="B42">
        <v>1</v>
      </c>
      <c r="C42">
        <v>1</v>
      </c>
      <c r="D42">
        <v>0</v>
      </c>
      <c r="E42">
        <v>0</v>
      </c>
      <c r="F42">
        <v>1</v>
      </c>
      <c r="G42">
        <v>0</v>
      </c>
      <c r="H42" s="1">
        <v>0</v>
      </c>
      <c r="I42">
        <v>1</v>
      </c>
      <c r="J42">
        <v>0</v>
      </c>
      <c r="K42">
        <v>1</v>
      </c>
      <c r="O42">
        <v>1</v>
      </c>
    </row>
    <row r="43" spans="1:18" x14ac:dyDescent="0.45">
      <c r="A43" s="7" t="s">
        <v>401</v>
      </c>
      <c r="B43">
        <v>1</v>
      </c>
      <c r="C43">
        <v>1</v>
      </c>
      <c r="D43">
        <v>0</v>
      </c>
      <c r="E43">
        <v>0</v>
      </c>
      <c r="F43">
        <v>1</v>
      </c>
      <c r="G43">
        <v>0</v>
      </c>
      <c r="H43" s="1">
        <v>0</v>
      </c>
      <c r="I43">
        <v>1</v>
      </c>
      <c r="J43">
        <v>0</v>
      </c>
      <c r="K43">
        <v>1</v>
      </c>
      <c r="O43">
        <v>1</v>
      </c>
    </row>
    <row r="44" spans="1:18" x14ac:dyDescent="0.45">
      <c r="A44" s="7" t="s">
        <v>165</v>
      </c>
      <c r="B44">
        <v>1</v>
      </c>
      <c r="C44">
        <v>0</v>
      </c>
      <c r="D44">
        <v>0</v>
      </c>
      <c r="E44">
        <v>1</v>
      </c>
      <c r="F44">
        <v>1</v>
      </c>
      <c r="G44">
        <v>0</v>
      </c>
      <c r="H44" s="1">
        <v>0</v>
      </c>
      <c r="I44">
        <v>1</v>
      </c>
      <c r="J44">
        <v>0</v>
      </c>
      <c r="K44">
        <v>1</v>
      </c>
      <c r="Q44">
        <v>1</v>
      </c>
    </row>
    <row r="45" spans="1:18" x14ac:dyDescent="0.45">
      <c r="A45" s="7" t="s">
        <v>286</v>
      </c>
      <c r="B45">
        <v>4</v>
      </c>
      <c r="C45">
        <v>8</v>
      </c>
      <c r="D45">
        <v>1</v>
      </c>
      <c r="E45">
        <v>1</v>
      </c>
      <c r="F45">
        <v>2</v>
      </c>
      <c r="G45">
        <v>0</v>
      </c>
      <c r="H45" s="1">
        <v>2</v>
      </c>
      <c r="I45">
        <v>3</v>
      </c>
      <c r="J45">
        <v>1</v>
      </c>
      <c r="K45">
        <v>4</v>
      </c>
      <c r="M45">
        <v>2</v>
      </c>
      <c r="N45">
        <v>2</v>
      </c>
      <c r="O45">
        <v>2</v>
      </c>
      <c r="Q45">
        <v>2</v>
      </c>
    </row>
    <row r="46" spans="1:18" ht="13.9" customHeight="1" x14ac:dyDescent="0.45">
      <c r="A46" s="5" t="s">
        <v>288</v>
      </c>
      <c r="B46">
        <v>57</v>
      </c>
      <c r="C46">
        <v>56</v>
      </c>
      <c r="D46">
        <v>24</v>
      </c>
      <c r="E46">
        <v>29</v>
      </c>
      <c r="F46">
        <v>41</v>
      </c>
      <c r="G46">
        <v>23</v>
      </c>
      <c r="H46" s="1">
        <v>21</v>
      </c>
      <c r="I46">
        <v>40</v>
      </c>
      <c r="J46">
        <v>28</v>
      </c>
      <c r="K46">
        <v>48</v>
      </c>
      <c r="M46" s="10">
        <f>SUM(M4, M14, M17)</f>
        <v>12</v>
      </c>
      <c r="N46" s="10">
        <f>SUM(N4, N14, N17)</f>
        <v>11</v>
      </c>
      <c r="O46" s="10">
        <f>SUM(O4, O14, O17)</f>
        <v>15</v>
      </c>
      <c r="P46" s="10">
        <f>SUM(P4, P14, P17)</f>
        <v>4</v>
      </c>
      <c r="Q46" s="10">
        <f>SUM(Q4, Q14, Q17)</f>
        <v>33</v>
      </c>
      <c r="R46" s="10">
        <f>SUM(M46:Q46)</f>
        <v>75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53508-1CCA-48A2-B8FB-2DCC8F2E889A}">
  <dimension ref="A1:U23"/>
  <sheetViews>
    <sheetView topLeftCell="A20" workbookViewId="0">
      <selection activeCell="K12" sqref="K12"/>
    </sheetView>
  </sheetViews>
  <sheetFormatPr defaultRowHeight="14.25" x14ac:dyDescent="0.45"/>
  <cols>
    <col min="5" max="5" width="10" customWidth="1"/>
    <col min="7" max="7" width="10.46484375" customWidth="1"/>
    <col min="10" max="10" width="10.86328125" customWidth="1"/>
  </cols>
  <sheetData>
    <row r="1" spans="1:21" ht="28.5" x14ac:dyDescent="0.45">
      <c r="B1" s="23" t="s">
        <v>94</v>
      </c>
      <c r="C1" s="23" t="s">
        <v>137</v>
      </c>
      <c r="D1" s="23" t="s">
        <v>393</v>
      </c>
      <c r="E1" s="23" t="s">
        <v>394</v>
      </c>
      <c r="F1" s="23" t="s">
        <v>669</v>
      </c>
      <c r="G1" s="23" t="s">
        <v>395</v>
      </c>
      <c r="H1" s="23" t="s">
        <v>396</v>
      </c>
      <c r="I1" s="23" t="s">
        <v>398</v>
      </c>
      <c r="J1" s="23" t="s">
        <v>399</v>
      </c>
      <c r="L1" s="50"/>
      <c r="M1" s="50"/>
      <c r="N1" s="50"/>
      <c r="O1" s="50"/>
      <c r="P1" s="50"/>
      <c r="Q1" s="50"/>
      <c r="R1" s="50"/>
      <c r="S1" s="50"/>
      <c r="T1" s="50"/>
      <c r="U1" s="50"/>
    </row>
    <row r="2" spans="1:21" x14ac:dyDescent="0.45">
      <c r="A2" t="s">
        <v>630</v>
      </c>
      <c r="B2" s="13">
        <v>35</v>
      </c>
      <c r="C2" s="13">
        <v>26</v>
      </c>
      <c r="D2" s="13">
        <v>20</v>
      </c>
      <c r="E2" s="13">
        <v>21</v>
      </c>
      <c r="F2" s="13">
        <v>26</v>
      </c>
      <c r="G2" s="13">
        <v>19</v>
      </c>
      <c r="H2" s="25">
        <v>15</v>
      </c>
      <c r="I2" s="13">
        <v>26</v>
      </c>
      <c r="J2" s="13">
        <v>21</v>
      </c>
      <c r="L2" s="13"/>
      <c r="M2" s="13"/>
      <c r="N2" s="13"/>
      <c r="O2" s="13"/>
      <c r="P2" s="13"/>
      <c r="Q2" s="13"/>
      <c r="R2" s="25"/>
      <c r="S2" s="13"/>
      <c r="T2" s="13"/>
      <c r="U2" s="13"/>
    </row>
    <row r="3" spans="1:21" x14ac:dyDescent="0.45">
      <c r="A3" t="s">
        <v>157</v>
      </c>
      <c r="B3" s="13">
        <v>16</v>
      </c>
      <c r="C3" s="13">
        <v>23</v>
      </c>
      <c r="D3" s="13">
        <v>1</v>
      </c>
      <c r="E3" s="13">
        <v>2</v>
      </c>
      <c r="F3" s="13">
        <v>9</v>
      </c>
      <c r="G3" s="13">
        <v>1</v>
      </c>
      <c r="H3" s="25">
        <v>2</v>
      </c>
      <c r="I3" s="13">
        <v>9</v>
      </c>
      <c r="J3" s="13">
        <v>2</v>
      </c>
      <c r="L3" s="13"/>
      <c r="M3" s="13"/>
      <c r="N3" s="13"/>
      <c r="O3" s="13"/>
      <c r="P3" s="13"/>
      <c r="Q3" s="13"/>
      <c r="R3" s="25"/>
      <c r="S3" s="13"/>
      <c r="T3" s="13"/>
      <c r="U3" s="13"/>
    </row>
    <row r="4" spans="1:21" x14ac:dyDescent="0.45">
      <c r="B4" s="13"/>
      <c r="C4" s="13"/>
      <c r="D4" s="13"/>
      <c r="E4" s="13"/>
      <c r="F4" s="13"/>
      <c r="G4" s="13"/>
      <c r="H4" s="25"/>
      <c r="I4" s="13"/>
      <c r="J4" s="13"/>
    </row>
    <row r="20" spans="1:14" ht="85.5" x14ac:dyDescent="0.45">
      <c r="B20" s="1" t="s">
        <v>602</v>
      </c>
      <c r="C20" s="1" t="s">
        <v>603</v>
      </c>
      <c r="D20" s="1" t="s">
        <v>604</v>
      </c>
      <c r="E20" s="1" t="s">
        <v>605</v>
      </c>
      <c r="F20" s="1" t="s">
        <v>670</v>
      </c>
      <c r="G20" s="1"/>
      <c r="I20" s="1" t="s">
        <v>602</v>
      </c>
      <c r="J20" s="1" t="s">
        <v>603</v>
      </c>
      <c r="K20" s="1" t="s">
        <v>604</v>
      </c>
      <c r="L20" s="1" t="s">
        <v>605</v>
      </c>
      <c r="M20" s="1" t="s">
        <v>9</v>
      </c>
      <c r="N20" s="1" t="s">
        <v>606</v>
      </c>
    </row>
    <row r="21" spans="1:14" x14ac:dyDescent="0.45">
      <c r="A21" t="s">
        <v>630</v>
      </c>
      <c r="B21" s="10">
        <v>6</v>
      </c>
      <c r="C21" s="10">
        <v>2</v>
      </c>
      <c r="D21" s="10">
        <v>6</v>
      </c>
      <c r="E21" s="10">
        <v>2</v>
      </c>
      <c r="F21" s="10">
        <v>24</v>
      </c>
      <c r="G21" s="10"/>
      <c r="I21" s="10">
        <v>6</v>
      </c>
      <c r="J21" s="10">
        <v>2</v>
      </c>
      <c r="K21" s="10">
        <v>6</v>
      </c>
      <c r="L21" s="10">
        <v>2</v>
      </c>
      <c r="M21" s="10">
        <v>24</v>
      </c>
      <c r="N21" s="10">
        <v>40</v>
      </c>
    </row>
    <row r="22" spans="1:14" x14ac:dyDescent="0.45">
      <c r="A22" t="s">
        <v>157</v>
      </c>
      <c r="B22" s="10">
        <v>6</v>
      </c>
      <c r="C22" s="10">
        <v>6</v>
      </c>
      <c r="D22" s="10">
        <v>7</v>
      </c>
      <c r="E22" s="10">
        <v>2</v>
      </c>
      <c r="F22" s="10">
        <v>3</v>
      </c>
      <c r="G22" s="10"/>
      <c r="I22">
        <v>6</v>
      </c>
      <c r="J22">
        <v>6</v>
      </c>
      <c r="K22">
        <v>7</v>
      </c>
      <c r="L22">
        <v>2</v>
      </c>
      <c r="M22">
        <v>3</v>
      </c>
      <c r="N22">
        <v>24</v>
      </c>
    </row>
    <row r="23" spans="1:14" x14ac:dyDescent="0.45">
      <c r="G23" s="10"/>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F32FF-2818-41F4-AB63-ECAFA09B8A0B}">
  <dimension ref="A3:E47"/>
  <sheetViews>
    <sheetView topLeftCell="A10" workbookViewId="0">
      <selection activeCell="A22" sqref="A22"/>
    </sheetView>
  </sheetViews>
  <sheetFormatPr defaultRowHeight="14.25" x14ac:dyDescent="0.45"/>
  <cols>
    <col min="1" max="1" width="40.1328125" bestFit="1" customWidth="1"/>
    <col min="2" max="2" width="14.73046875" bestFit="1" customWidth="1"/>
    <col min="3" max="3" width="3.59765625" bestFit="1" customWidth="1"/>
    <col min="4" max="4" width="4.46484375" bestFit="1" customWidth="1"/>
    <col min="5" max="7" width="9.86328125" bestFit="1" customWidth="1"/>
  </cols>
  <sheetData>
    <row r="3" spans="1:5" x14ac:dyDescent="0.45">
      <c r="A3" s="4" t="s">
        <v>290</v>
      </c>
      <c r="B3" s="4" t="s">
        <v>289</v>
      </c>
    </row>
    <row r="4" spans="1:5" x14ac:dyDescent="0.45">
      <c r="A4" s="4" t="s">
        <v>287</v>
      </c>
      <c r="B4" t="s">
        <v>92</v>
      </c>
      <c r="C4" t="s">
        <v>86</v>
      </c>
      <c r="D4" t="s">
        <v>96</v>
      </c>
      <c r="E4" t="s">
        <v>288</v>
      </c>
    </row>
    <row r="5" spans="1:5" x14ac:dyDescent="0.45">
      <c r="A5" s="5" t="s">
        <v>249</v>
      </c>
      <c r="B5">
        <v>7</v>
      </c>
      <c r="C5">
        <v>2</v>
      </c>
      <c r="D5">
        <v>1</v>
      </c>
      <c r="E5">
        <v>10</v>
      </c>
    </row>
    <row r="6" spans="1:5" x14ac:dyDescent="0.45">
      <c r="A6" s="6" t="s">
        <v>38</v>
      </c>
      <c r="B6">
        <v>4</v>
      </c>
      <c r="C6">
        <v>2</v>
      </c>
      <c r="D6">
        <v>1</v>
      </c>
      <c r="E6">
        <v>7</v>
      </c>
    </row>
    <row r="7" spans="1:5" x14ac:dyDescent="0.45">
      <c r="A7" s="7" t="s">
        <v>47</v>
      </c>
      <c r="C7">
        <v>1</v>
      </c>
      <c r="E7">
        <v>1</v>
      </c>
    </row>
    <row r="8" spans="1:5" x14ac:dyDescent="0.45">
      <c r="A8" s="7" t="s">
        <v>275</v>
      </c>
      <c r="B8">
        <v>1</v>
      </c>
      <c r="E8">
        <v>1</v>
      </c>
    </row>
    <row r="9" spans="1:5" x14ac:dyDescent="0.45">
      <c r="A9" s="7" t="s">
        <v>274</v>
      </c>
      <c r="D9">
        <v>1</v>
      </c>
      <c r="E9">
        <v>1</v>
      </c>
    </row>
    <row r="10" spans="1:5" x14ac:dyDescent="0.45">
      <c r="A10" s="7" t="s">
        <v>273</v>
      </c>
      <c r="C10">
        <v>1</v>
      </c>
      <c r="E10">
        <v>1</v>
      </c>
    </row>
    <row r="11" spans="1:5" x14ac:dyDescent="0.45">
      <c r="A11" s="7" t="s">
        <v>46</v>
      </c>
      <c r="B11">
        <v>3</v>
      </c>
      <c r="E11">
        <v>3</v>
      </c>
    </row>
    <row r="12" spans="1:5" x14ac:dyDescent="0.45">
      <c r="A12" s="6" t="s">
        <v>157</v>
      </c>
      <c r="B12">
        <v>3</v>
      </c>
      <c r="E12">
        <v>3</v>
      </c>
    </row>
    <row r="13" spans="1:5" x14ac:dyDescent="0.45">
      <c r="A13" s="7" t="s">
        <v>158</v>
      </c>
      <c r="B13">
        <v>2</v>
      </c>
      <c r="E13">
        <v>2</v>
      </c>
    </row>
    <row r="14" spans="1:5" x14ac:dyDescent="0.45">
      <c r="A14" s="7" t="s">
        <v>159</v>
      </c>
      <c r="B14">
        <v>1</v>
      </c>
      <c r="E14">
        <v>1</v>
      </c>
    </row>
    <row r="15" spans="1:5" x14ac:dyDescent="0.45">
      <c r="A15" s="5" t="s">
        <v>135</v>
      </c>
      <c r="C15">
        <v>1</v>
      </c>
      <c r="E15">
        <v>1</v>
      </c>
    </row>
    <row r="16" spans="1:5" x14ac:dyDescent="0.45">
      <c r="A16" s="6" t="s">
        <v>157</v>
      </c>
      <c r="C16">
        <v>1</v>
      </c>
      <c r="E16">
        <v>1</v>
      </c>
    </row>
    <row r="17" spans="1:5" x14ac:dyDescent="0.45">
      <c r="A17" s="7" t="s">
        <v>166</v>
      </c>
      <c r="C17">
        <v>1</v>
      </c>
      <c r="E17">
        <v>1</v>
      </c>
    </row>
    <row r="18" spans="1:5" x14ac:dyDescent="0.45">
      <c r="A18" s="5" t="s">
        <v>248</v>
      </c>
      <c r="B18">
        <v>47</v>
      </c>
      <c r="C18">
        <v>17</v>
      </c>
      <c r="E18">
        <v>64</v>
      </c>
    </row>
    <row r="19" spans="1:5" x14ac:dyDescent="0.45">
      <c r="A19" s="6" t="s">
        <v>38</v>
      </c>
      <c r="B19">
        <v>30</v>
      </c>
      <c r="C19">
        <v>10</v>
      </c>
      <c r="E19">
        <v>40</v>
      </c>
    </row>
    <row r="20" spans="1:5" x14ac:dyDescent="0.45">
      <c r="A20" s="7" t="s">
        <v>28</v>
      </c>
      <c r="B20">
        <v>1</v>
      </c>
      <c r="E20">
        <v>1</v>
      </c>
    </row>
    <row r="21" spans="1:5" x14ac:dyDescent="0.45">
      <c r="A21" s="7" t="s">
        <v>252</v>
      </c>
      <c r="B21">
        <v>1</v>
      </c>
      <c r="E21">
        <v>1</v>
      </c>
    </row>
    <row r="22" spans="1:5" x14ac:dyDescent="0.45">
      <c r="A22" s="7" t="s">
        <v>29</v>
      </c>
      <c r="B22">
        <v>1</v>
      </c>
      <c r="E22">
        <v>1</v>
      </c>
    </row>
    <row r="23" spans="1:5" x14ac:dyDescent="0.45">
      <c r="A23" s="7" t="s">
        <v>254</v>
      </c>
      <c r="B23">
        <v>3</v>
      </c>
      <c r="C23">
        <v>3</v>
      </c>
      <c r="E23">
        <v>6</v>
      </c>
    </row>
    <row r="24" spans="1:5" x14ac:dyDescent="0.45">
      <c r="A24" s="7" t="s">
        <v>261</v>
      </c>
      <c r="B24">
        <v>5</v>
      </c>
      <c r="E24">
        <v>5</v>
      </c>
    </row>
    <row r="25" spans="1:5" x14ac:dyDescent="0.45">
      <c r="A25" s="7" t="s">
        <v>269</v>
      </c>
      <c r="C25">
        <v>7</v>
      </c>
      <c r="E25">
        <v>7</v>
      </c>
    </row>
    <row r="26" spans="1:5" x14ac:dyDescent="0.45">
      <c r="A26" s="7" t="s">
        <v>35</v>
      </c>
      <c r="B26">
        <v>1</v>
      </c>
      <c r="E26">
        <v>1</v>
      </c>
    </row>
    <row r="27" spans="1:5" x14ac:dyDescent="0.45">
      <c r="A27" s="7" t="s">
        <v>44</v>
      </c>
      <c r="B27">
        <v>1</v>
      </c>
      <c r="E27">
        <v>1</v>
      </c>
    </row>
    <row r="28" spans="1:5" x14ac:dyDescent="0.45">
      <c r="A28" s="7" t="s">
        <v>45</v>
      </c>
      <c r="B28">
        <v>1</v>
      </c>
      <c r="E28">
        <v>1</v>
      </c>
    </row>
    <row r="29" spans="1:5" x14ac:dyDescent="0.45">
      <c r="A29" s="7" t="s">
        <v>30</v>
      </c>
      <c r="B29">
        <v>1</v>
      </c>
      <c r="E29">
        <v>1</v>
      </c>
    </row>
    <row r="30" spans="1:5" x14ac:dyDescent="0.45">
      <c r="A30" s="7" t="s">
        <v>31</v>
      </c>
      <c r="B30">
        <v>1</v>
      </c>
      <c r="E30">
        <v>1</v>
      </c>
    </row>
    <row r="31" spans="1:5" x14ac:dyDescent="0.45">
      <c r="A31" s="7" t="s">
        <v>32</v>
      </c>
      <c r="B31">
        <v>1</v>
      </c>
      <c r="E31">
        <v>1</v>
      </c>
    </row>
    <row r="32" spans="1:5" x14ac:dyDescent="0.45">
      <c r="A32" s="7" t="s">
        <v>33</v>
      </c>
      <c r="B32">
        <v>1</v>
      </c>
      <c r="E32">
        <v>1</v>
      </c>
    </row>
    <row r="33" spans="1:5" x14ac:dyDescent="0.45">
      <c r="A33" s="7" t="s">
        <v>34</v>
      </c>
      <c r="B33">
        <v>5</v>
      </c>
      <c r="E33">
        <v>5</v>
      </c>
    </row>
    <row r="34" spans="1:5" x14ac:dyDescent="0.45">
      <c r="A34" s="7" t="s">
        <v>162</v>
      </c>
      <c r="B34">
        <v>7</v>
      </c>
      <c r="E34">
        <v>7</v>
      </c>
    </row>
    <row r="35" spans="1:5" x14ac:dyDescent="0.45">
      <c r="A35" s="6" t="s">
        <v>157</v>
      </c>
      <c r="B35">
        <v>17</v>
      </c>
      <c r="C35">
        <v>7</v>
      </c>
      <c r="E35">
        <v>24</v>
      </c>
    </row>
    <row r="36" spans="1:5" x14ac:dyDescent="0.45">
      <c r="A36" s="7" t="s">
        <v>281</v>
      </c>
      <c r="B36">
        <v>4</v>
      </c>
      <c r="E36">
        <v>4</v>
      </c>
    </row>
    <row r="37" spans="1:5" x14ac:dyDescent="0.45">
      <c r="A37" s="7" t="s">
        <v>217</v>
      </c>
      <c r="B37">
        <v>1</v>
      </c>
      <c r="E37">
        <v>1</v>
      </c>
    </row>
    <row r="38" spans="1:5" x14ac:dyDescent="0.45">
      <c r="A38" s="7" t="s">
        <v>280</v>
      </c>
      <c r="B38">
        <v>2</v>
      </c>
      <c r="E38">
        <v>2</v>
      </c>
    </row>
    <row r="39" spans="1:5" x14ac:dyDescent="0.45">
      <c r="A39" s="7" t="s">
        <v>282</v>
      </c>
      <c r="B39">
        <v>3</v>
      </c>
      <c r="E39">
        <v>3</v>
      </c>
    </row>
    <row r="40" spans="1:5" x14ac:dyDescent="0.45">
      <c r="A40" s="7" t="s">
        <v>160</v>
      </c>
      <c r="C40">
        <v>1</v>
      </c>
      <c r="E40">
        <v>1</v>
      </c>
    </row>
    <row r="41" spans="1:5" x14ac:dyDescent="0.45">
      <c r="A41" s="7" t="s">
        <v>161</v>
      </c>
      <c r="C41">
        <v>1</v>
      </c>
      <c r="E41">
        <v>1</v>
      </c>
    </row>
    <row r="42" spans="1:5" x14ac:dyDescent="0.45">
      <c r="A42" s="7" t="s">
        <v>163</v>
      </c>
      <c r="B42">
        <v>1</v>
      </c>
      <c r="E42">
        <v>1</v>
      </c>
    </row>
    <row r="43" spans="1:5" x14ac:dyDescent="0.45">
      <c r="A43" s="7" t="s">
        <v>164</v>
      </c>
      <c r="C43">
        <v>1</v>
      </c>
      <c r="E43">
        <v>1</v>
      </c>
    </row>
    <row r="44" spans="1:5" x14ac:dyDescent="0.45">
      <c r="A44" s="7" t="s">
        <v>401</v>
      </c>
      <c r="C44">
        <v>1</v>
      </c>
      <c r="E44">
        <v>1</v>
      </c>
    </row>
    <row r="45" spans="1:5" x14ac:dyDescent="0.45">
      <c r="A45" s="7" t="s">
        <v>165</v>
      </c>
      <c r="C45">
        <v>1</v>
      </c>
      <c r="E45">
        <v>1</v>
      </c>
    </row>
    <row r="46" spans="1:5" x14ac:dyDescent="0.45">
      <c r="A46" s="7" t="s">
        <v>286</v>
      </c>
      <c r="B46">
        <v>6</v>
      </c>
      <c r="C46">
        <v>2</v>
      </c>
      <c r="E46">
        <v>8</v>
      </c>
    </row>
    <row r="47" spans="1:5" x14ac:dyDescent="0.45">
      <c r="A47" s="5" t="s">
        <v>288</v>
      </c>
      <c r="B47">
        <v>54</v>
      </c>
      <c r="C47">
        <v>20</v>
      </c>
      <c r="D47">
        <v>1</v>
      </c>
      <c r="E47">
        <v>75</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D49BE-8206-42F1-88CC-D0246E95CB2F}">
  <dimension ref="A3:D47"/>
  <sheetViews>
    <sheetView workbookViewId="0">
      <selection activeCell="F11" sqref="F11"/>
    </sheetView>
  </sheetViews>
  <sheetFormatPr defaultRowHeight="14.25" x14ac:dyDescent="0.45"/>
  <cols>
    <col min="1" max="1" width="40.1328125" bestFit="1" customWidth="1"/>
    <col min="2" max="2" width="14.73046875" bestFit="1" customWidth="1"/>
    <col min="3" max="3" width="3.59765625" bestFit="1" customWidth="1"/>
    <col min="4" max="6" width="9.86328125" bestFit="1" customWidth="1"/>
    <col min="7" max="7" width="6.33203125" bestFit="1" customWidth="1"/>
    <col min="8" max="8" width="9.86328125" bestFit="1" customWidth="1"/>
  </cols>
  <sheetData>
    <row r="3" spans="1:4" x14ac:dyDescent="0.45">
      <c r="A3" s="4" t="s">
        <v>290</v>
      </c>
      <c r="B3" s="4" t="s">
        <v>289</v>
      </c>
    </row>
    <row r="4" spans="1:4" x14ac:dyDescent="0.45">
      <c r="A4" s="4" t="s">
        <v>287</v>
      </c>
      <c r="B4" t="s">
        <v>92</v>
      </c>
      <c r="C4" t="s">
        <v>86</v>
      </c>
      <c r="D4" t="s">
        <v>288</v>
      </c>
    </row>
    <row r="5" spans="1:4" x14ac:dyDescent="0.45">
      <c r="A5" s="5" t="s">
        <v>249</v>
      </c>
      <c r="B5">
        <v>3</v>
      </c>
      <c r="C5">
        <v>7</v>
      </c>
      <c r="D5">
        <v>10</v>
      </c>
    </row>
    <row r="6" spans="1:4" x14ac:dyDescent="0.45">
      <c r="A6" s="6" t="s">
        <v>38</v>
      </c>
      <c r="B6">
        <v>3</v>
      </c>
      <c r="C6">
        <v>4</v>
      </c>
      <c r="D6">
        <v>7</v>
      </c>
    </row>
    <row r="7" spans="1:4" x14ac:dyDescent="0.45">
      <c r="A7" s="7" t="s">
        <v>47</v>
      </c>
      <c r="C7">
        <v>1</v>
      </c>
      <c r="D7">
        <v>1</v>
      </c>
    </row>
    <row r="8" spans="1:4" x14ac:dyDescent="0.45">
      <c r="A8" s="7" t="s">
        <v>275</v>
      </c>
      <c r="C8">
        <v>1</v>
      </c>
      <c r="D8">
        <v>1</v>
      </c>
    </row>
    <row r="9" spans="1:4" x14ac:dyDescent="0.45">
      <c r="A9" s="7" t="s">
        <v>274</v>
      </c>
      <c r="C9">
        <v>1</v>
      </c>
      <c r="D9">
        <v>1</v>
      </c>
    </row>
    <row r="10" spans="1:4" x14ac:dyDescent="0.45">
      <c r="A10" s="7" t="s">
        <v>273</v>
      </c>
      <c r="C10">
        <v>1</v>
      </c>
      <c r="D10">
        <v>1</v>
      </c>
    </row>
    <row r="11" spans="1:4" x14ac:dyDescent="0.45">
      <c r="A11" s="7" t="s">
        <v>46</v>
      </c>
      <c r="B11">
        <v>3</v>
      </c>
      <c r="D11">
        <v>3</v>
      </c>
    </row>
    <row r="12" spans="1:4" x14ac:dyDescent="0.45">
      <c r="A12" s="6" t="s">
        <v>157</v>
      </c>
      <c r="C12">
        <v>3</v>
      </c>
      <c r="D12">
        <v>3</v>
      </c>
    </row>
    <row r="13" spans="1:4" x14ac:dyDescent="0.45">
      <c r="A13" s="7" t="s">
        <v>158</v>
      </c>
      <c r="C13">
        <v>2</v>
      </c>
      <c r="D13">
        <v>2</v>
      </c>
    </row>
    <row r="14" spans="1:4" x14ac:dyDescent="0.45">
      <c r="A14" s="7" t="s">
        <v>159</v>
      </c>
      <c r="C14">
        <v>1</v>
      </c>
      <c r="D14">
        <v>1</v>
      </c>
    </row>
    <row r="15" spans="1:4" x14ac:dyDescent="0.45">
      <c r="A15" s="5" t="s">
        <v>135</v>
      </c>
      <c r="C15">
        <v>1</v>
      </c>
      <c r="D15">
        <v>1</v>
      </c>
    </row>
    <row r="16" spans="1:4" x14ac:dyDescent="0.45">
      <c r="A16" s="6" t="s">
        <v>157</v>
      </c>
      <c r="C16">
        <v>1</v>
      </c>
      <c r="D16">
        <v>1</v>
      </c>
    </row>
    <row r="17" spans="1:4" x14ac:dyDescent="0.45">
      <c r="A17" s="7" t="s">
        <v>166</v>
      </c>
      <c r="C17">
        <v>1</v>
      </c>
      <c r="D17">
        <v>1</v>
      </c>
    </row>
    <row r="18" spans="1:4" x14ac:dyDescent="0.45">
      <c r="A18" s="5" t="s">
        <v>248</v>
      </c>
      <c r="B18">
        <v>28</v>
      </c>
      <c r="C18">
        <v>36</v>
      </c>
      <c r="D18">
        <v>64</v>
      </c>
    </row>
    <row r="19" spans="1:4" x14ac:dyDescent="0.45">
      <c r="A19" s="6" t="s">
        <v>38</v>
      </c>
      <c r="B19">
        <v>10</v>
      </c>
      <c r="C19">
        <v>30</v>
      </c>
      <c r="D19">
        <v>40</v>
      </c>
    </row>
    <row r="20" spans="1:4" x14ac:dyDescent="0.45">
      <c r="A20" s="7" t="s">
        <v>28</v>
      </c>
      <c r="C20">
        <v>1</v>
      </c>
      <c r="D20">
        <v>1</v>
      </c>
    </row>
    <row r="21" spans="1:4" x14ac:dyDescent="0.45">
      <c r="A21" s="7" t="s">
        <v>252</v>
      </c>
      <c r="B21">
        <v>1</v>
      </c>
      <c r="D21">
        <v>1</v>
      </c>
    </row>
    <row r="22" spans="1:4" x14ac:dyDescent="0.45">
      <c r="A22" s="7" t="s">
        <v>29</v>
      </c>
      <c r="C22">
        <v>1</v>
      </c>
      <c r="D22">
        <v>1</v>
      </c>
    </row>
    <row r="23" spans="1:4" x14ac:dyDescent="0.45">
      <c r="A23" s="7" t="s">
        <v>254</v>
      </c>
      <c r="C23">
        <v>6</v>
      </c>
      <c r="D23">
        <v>6</v>
      </c>
    </row>
    <row r="24" spans="1:4" x14ac:dyDescent="0.45">
      <c r="A24" s="7" t="s">
        <v>261</v>
      </c>
      <c r="C24">
        <v>5</v>
      </c>
      <c r="D24">
        <v>5</v>
      </c>
    </row>
    <row r="25" spans="1:4" x14ac:dyDescent="0.45">
      <c r="A25" s="7" t="s">
        <v>269</v>
      </c>
      <c r="B25">
        <v>4</v>
      </c>
      <c r="C25">
        <v>3</v>
      </c>
      <c r="D25">
        <v>7</v>
      </c>
    </row>
    <row r="26" spans="1:4" x14ac:dyDescent="0.45">
      <c r="A26" s="7" t="s">
        <v>35</v>
      </c>
      <c r="B26">
        <v>1</v>
      </c>
      <c r="D26">
        <v>1</v>
      </c>
    </row>
    <row r="27" spans="1:4" x14ac:dyDescent="0.45">
      <c r="A27" s="7" t="s">
        <v>44</v>
      </c>
      <c r="B27">
        <v>1</v>
      </c>
      <c r="D27">
        <v>1</v>
      </c>
    </row>
    <row r="28" spans="1:4" x14ac:dyDescent="0.45">
      <c r="A28" s="7" t="s">
        <v>45</v>
      </c>
      <c r="B28">
        <v>1</v>
      </c>
      <c r="D28">
        <v>1</v>
      </c>
    </row>
    <row r="29" spans="1:4" x14ac:dyDescent="0.45">
      <c r="A29" s="7" t="s">
        <v>30</v>
      </c>
      <c r="B29">
        <v>1</v>
      </c>
      <c r="D29">
        <v>1</v>
      </c>
    </row>
    <row r="30" spans="1:4" x14ac:dyDescent="0.45">
      <c r="A30" s="7" t="s">
        <v>31</v>
      </c>
      <c r="C30">
        <v>1</v>
      </c>
      <c r="D30">
        <v>1</v>
      </c>
    </row>
    <row r="31" spans="1:4" x14ac:dyDescent="0.45">
      <c r="A31" s="7" t="s">
        <v>32</v>
      </c>
      <c r="C31">
        <v>1</v>
      </c>
      <c r="D31">
        <v>1</v>
      </c>
    </row>
    <row r="32" spans="1:4" x14ac:dyDescent="0.45">
      <c r="A32" s="7" t="s">
        <v>33</v>
      </c>
      <c r="B32">
        <v>1</v>
      </c>
      <c r="D32">
        <v>1</v>
      </c>
    </row>
    <row r="33" spans="1:4" x14ac:dyDescent="0.45">
      <c r="A33" s="7" t="s">
        <v>34</v>
      </c>
      <c r="C33">
        <v>5</v>
      </c>
      <c r="D33">
        <v>5</v>
      </c>
    </row>
    <row r="34" spans="1:4" x14ac:dyDescent="0.45">
      <c r="A34" s="7" t="s">
        <v>162</v>
      </c>
      <c r="C34">
        <v>7</v>
      </c>
      <c r="D34">
        <v>7</v>
      </c>
    </row>
    <row r="35" spans="1:4" x14ac:dyDescent="0.45">
      <c r="A35" s="6" t="s">
        <v>157</v>
      </c>
      <c r="B35">
        <v>18</v>
      </c>
      <c r="C35">
        <v>6</v>
      </c>
      <c r="D35">
        <v>24</v>
      </c>
    </row>
    <row r="36" spans="1:4" x14ac:dyDescent="0.45">
      <c r="A36" s="7" t="s">
        <v>281</v>
      </c>
      <c r="B36">
        <v>4</v>
      </c>
      <c r="D36">
        <v>4</v>
      </c>
    </row>
    <row r="37" spans="1:4" x14ac:dyDescent="0.45">
      <c r="A37" s="7" t="s">
        <v>217</v>
      </c>
      <c r="B37">
        <v>1</v>
      </c>
      <c r="D37">
        <v>1</v>
      </c>
    </row>
    <row r="38" spans="1:4" x14ac:dyDescent="0.45">
      <c r="A38" s="7" t="s">
        <v>280</v>
      </c>
      <c r="B38">
        <v>2</v>
      </c>
      <c r="D38">
        <v>2</v>
      </c>
    </row>
    <row r="39" spans="1:4" x14ac:dyDescent="0.45">
      <c r="A39" s="7" t="s">
        <v>282</v>
      </c>
      <c r="B39">
        <v>2</v>
      </c>
      <c r="C39">
        <v>1</v>
      </c>
      <c r="D39">
        <v>3</v>
      </c>
    </row>
    <row r="40" spans="1:4" x14ac:dyDescent="0.45">
      <c r="A40" s="7" t="s">
        <v>160</v>
      </c>
      <c r="B40">
        <v>1</v>
      </c>
      <c r="D40">
        <v>1</v>
      </c>
    </row>
    <row r="41" spans="1:4" x14ac:dyDescent="0.45">
      <c r="A41" s="7" t="s">
        <v>161</v>
      </c>
      <c r="B41">
        <v>1</v>
      </c>
      <c r="D41">
        <v>1</v>
      </c>
    </row>
    <row r="42" spans="1:4" x14ac:dyDescent="0.45">
      <c r="A42" s="7" t="s">
        <v>163</v>
      </c>
      <c r="B42">
        <v>1</v>
      </c>
      <c r="D42">
        <v>1</v>
      </c>
    </row>
    <row r="43" spans="1:4" x14ac:dyDescent="0.45">
      <c r="A43" s="7" t="s">
        <v>164</v>
      </c>
      <c r="C43">
        <v>1</v>
      </c>
      <c r="D43">
        <v>1</v>
      </c>
    </row>
    <row r="44" spans="1:4" x14ac:dyDescent="0.45">
      <c r="A44" s="7" t="s">
        <v>401</v>
      </c>
      <c r="C44">
        <v>1</v>
      </c>
      <c r="D44">
        <v>1</v>
      </c>
    </row>
    <row r="45" spans="1:4" x14ac:dyDescent="0.45">
      <c r="A45" s="7" t="s">
        <v>165</v>
      </c>
      <c r="C45">
        <v>1</v>
      </c>
      <c r="D45">
        <v>1</v>
      </c>
    </row>
    <row r="46" spans="1:4" x14ac:dyDescent="0.45">
      <c r="A46" s="7" t="s">
        <v>286</v>
      </c>
      <c r="B46">
        <v>6</v>
      </c>
      <c r="C46">
        <v>2</v>
      </c>
      <c r="D46">
        <v>8</v>
      </c>
    </row>
    <row r="47" spans="1:4" x14ac:dyDescent="0.45">
      <c r="A47" s="5" t="s">
        <v>288</v>
      </c>
      <c r="B47">
        <v>31</v>
      </c>
      <c r="C47">
        <v>44</v>
      </c>
      <c r="D47">
        <v>75</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2D018-9885-4E6C-91F7-9D13449BF757}">
  <dimension ref="A1:D48"/>
  <sheetViews>
    <sheetView workbookViewId="0">
      <selection activeCell="B14" sqref="B14"/>
    </sheetView>
  </sheetViews>
  <sheetFormatPr defaultRowHeight="14.25" x14ac:dyDescent="0.45"/>
  <cols>
    <col min="1" max="1" width="40.1328125" bestFit="1" customWidth="1"/>
    <col min="2" max="2" width="14.73046875" bestFit="1" customWidth="1"/>
    <col min="3" max="3" width="3.59765625" bestFit="1" customWidth="1"/>
    <col min="4" max="5" width="9.86328125" bestFit="1" customWidth="1"/>
    <col min="6" max="6" width="6.33203125" bestFit="1" customWidth="1"/>
    <col min="7" max="7" width="9.86328125" bestFit="1" customWidth="1"/>
  </cols>
  <sheetData>
    <row r="1" spans="1:4" x14ac:dyDescent="0.45">
      <c r="A1" s="4" t="s">
        <v>7</v>
      </c>
      <c r="B1" t="s">
        <v>589</v>
      </c>
    </row>
    <row r="2" spans="1:4" x14ac:dyDescent="0.45">
      <c r="A2" s="4" t="s">
        <v>8</v>
      </c>
      <c r="B2" t="s">
        <v>589</v>
      </c>
    </row>
    <row r="4" spans="1:4" x14ac:dyDescent="0.45">
      <c r="A4" s="4" t="s">
        <v>290</v>
      </c>
      <c r="B4" s="4" t="s">
        <v>289</v>
      </c>
    </row>
    <row r="5" spans="1:4" x14ac:dyDescent="0.45">
      <c r="A5" s="4" t="s">
        <v>287</v>
      </c>
      <c r="B5" t="s">
        <v>92</v>
      </c>
      <c r="C5" t="s">
        <v>86</v>
      </c>
      <c r="D5" t="s">
        <v>288</v>
      </c>
    </row>
    <row r="6" spans="1:4" x14ac:dyDescent="0.45">
      <c r="A6" s="5" t="s">
        <v>249</v>
      </c>
      <c r="B6">
        <v>6</v>
      </c>
      <c r="C6">
        <v>4</v>
      </c>
      <c r="D6">
        <v>10</v>
      </c>
    </row>
    <row r="7" spans="1:4" x14ac:dyDescent="0.45">
      <c r="A7" s="6" t="s">
        <v>38</v>
      </c>
      <c r="B7">
        <v>5</v>
      </c>
      <c r="C7">
        <v>2</v>
      </c>
      <c r="D7">
        <v>7</v>
      </c>
    </row>
    <row r="8" spans="1:4" x14ac:dyDescent="0.45">
      <c r="A8" s="7" t="s">
        <v>47</v>
      </c>
      <c r="B8">
        <v>1</v>
      </c>
      <c r="D8">
        <v>1</v>
      </c>
    </row>
    <row r="9" spans="1:4" x14ac:dyDescent="0.45">
      <c r="A9" s="7" t="s">
        <v>275</v>
      </c>
      <c r="B9">
        <v>1</v>
      </c>
      <c r="D9">
        <v>1</v>
      </c>
    </row>
    <row r="10" spans="1:4" x14ac:dyDescent="0.45">
      <c r="A10" s="7" t="s">
        <v>274</v>
      </c>
      <c r="C10">
        <v>1</v>
      </c>
      <c r="D10">
        <v>1</v>
      </c>
    </row>
    <row r="11" spans="1:4" x14ac:dyDescent="0.45">
      <c r="A11" s="7" t="s">
        <v>273</v>
      </c>
      <c r="C11">
        <v>1</v>
      </c>
      <c r="D11">
        <v>1</v>
      </c>
    </row>
    <row r="12" spans="1:4" x14ac:dyDescent="0.45">
      <c r="A12" s="7" t="s">
        <v>46</v>
      </c>
      <c r="B12">
        <v>3</v>
      </c>
      <c r="D12">
        <v>3</v>
      </c>
    </row>
    <row r="13" spans="1:4" x14ac:dyDescent="0.45">
      <c r="A13" s="6" t="s">
        <v>157</v>
      </c>
      <c r="B13">
        <v>1</v>
      </c>
      <c r="C13">
        <v>2</v>
      </c>
      <c r="D13">
        <v>3</v>
      </c>
    </row>
    <row r="14" spans="1:4" x14ac:dyDescent="0.45">
      <c r="A14" s="7" t="s">
        <v>158</v>
      </c>
      <c r="C14">
        <v>2</v>
      </c>
      <c r="D14">
        <v>2</v>
      </c>
    </row>
    <row r="15" spans="1:4" x14ac:dyDescent="0.45">
      <c r="A15" s="7" t="s">
        <v>159</v>
      </c>
      <c r="B15">
        <v>1</v>
      </c>
      <c r="D15">
        <v>1</v>
      </c>
    </row>
    <row r="16" spans="1:4" x14ac:dyDescent="0.45">
      <c r="A16" s="5" t="s">
        <v>135</v>
      </c>
      <c r="C16">
        <v>1</v>
      </c>
      <c r="D16">
        <v>1</v>
      </c>
    </row>
    <row r="17" spans="1:4" x14ac:dyDescent="0.45">
      <c r="A17" s="6" t="s">
        <v>157</v>
      </c>
      <c r="C17">
        <v>1</v>
      </c>
      <c r="D17">
        <v>1</v>
      </c>
    </row>
    <row r="18" spans="1:4" x14ac:dyDescent="0.45">
      <c r="A18" s="7" t="s">
        <v>166</v>
      </c>
      <c r="C18">
        <v>1</v>
      </c>
      <c r="D18">
        <v>1</v>
      </c>
    </row>
    <row r="19" spans="1:4" x14ac:dyDescent="0.45">
      <c r="A19" s="5" t="s">
        <v>248</v>
      </c>
      <c r="B19">
        <v>41</v>
      </c>
      <c r="C19">
        <v>23</v>
      </c>
      <c r="D19">
        <v>64</v>
      </c>
    </row>
    <row r="20" spans="1:4" x14ac:dyDescent="0.45">
      <c r="A20" s="6" t="s">
        <v>38</v>
      </c>
      <c r="B20">
        <v>20</v>
      </c>
      <c r="C20">
        <v>20</v>
      </c>
      <c r="D20">
        <v>40</v>
      </c>
    </row>
    <row r="21" spans="1:4" x14ac:dyDescent="0.45">
      <c r="A21" s="7" t="s">
        <v>28</v>
      </c>
      <c r="C21">
        <v>1</v>
      </c>
      <c r="D21">
        <v>1</v>
      </c>
    </row>
    <row r="22" spans="1:4" x14ac:dyDescent="0.45">
      <c r="A22" s="7" t="s">
        <v>252</v>
      </c>
      <c r="B22">
        <v>1</v>
      </c>
      <c r="D22">
        <v>1</v>
      </c>
    </row>
    <row r="23" spans="1:4" x14ac:dyDescent="0.45">
      <c r="A23" s="7" t="s">
        <v>29</v>
      </c>
      <c r="C23">
        <v>1</v>
      </c>
      <c r="D23">
        <v>1</v>
      </c>
    </row>
    <row r="24" spans="1:4" x14ac:dyDescent="0.45">
      <c r="A24" s="7" t="s">
        <v>254</v>
      </c>
      <c r="C24">
        <v>6</v>
      </c>
      <c r="D24">
        <v>6</v>
      </c>
    </row>
    <row r="25" spans="1:4" x14ac:dyDescent="0.45">
      <c r="A25" s="7" t="s">
        <v>261</v>
      </c>
      <c r="B25">
        <v>1</v>
      </c>
      <c r="C25">
        <v>4</v>
      </c>
      <c r="D25">
        <v>5</v>
      </c>
    </row>
    <row r="26" spans="1:4" x14ac:dyDescent="0.45">
      <c r="A26" s="7" t="s">
        <v>269</v>
      </c>
      <c r="B26">
        <v>7</v>
      </c>
      <c r="D26">
        <v>7</v>
      </c>
    </row>
    <row r="27" spans="1:4" x14ac:dyDescent="0.45">
      <c r="A27" s="7" t="s">
        <v>35</v>
      </c>
      <c r="B27">
        <v>1</v>
      </c>
      <c r="D27">
        <v>1</v>
      </c>
    </row>
    <row r="28" spans="1:4" x14ac:dyDescent="0.45">
      <c r="A28" s="7" t="s">
        <v>44</v>
      </c>
      <c r="B28">
        <v>1</v>
      </c>
      <c r="D28">
        <v>1</v>
      </c>
    </row>
    <row r="29" spans="1:4" x14ac:dyDescent="0.45">
      <c r="A29" s="7" t="s">
        <v>45</v>
      </c>
      <c r="B29">
        <v>1</v>
      </c>
      <c r="D29">
        <v>1</v>
      </c>
    </row>
    <row r="30" spans="1:4" x14ac:dyDescent="0.45">
      <c r="A30" s="7" t="s">
        <v>30</v>
      </c>
      <c r="B30">
        <v>1</v>
      </c>
      <c r="D30">
        <v>1</v>
      </c>
    </row>
    <row r="31" spans="1:4" x14ac:dyDescent="0.45">
      <c r="A31" s="7" t="s">
        <v>31</v>
      </c>
      <c r="B31">
        <v>1</v>
      </c>
      <c r="D31">
        <v>1</v>
      </c>
    </row>
    <row r="32" spans="1:4" x14ac:dyDescent="0.45">
      <c r="A32" s="7" t="s">
        <v>32</v>
      </c>
      <c r="C32">
        <v>1</v>
      </c>
      <c r="D32">
        <v>1</v>
      </c>
    </row>
    <row r="33" spans="1:4" x14ac:dyDescent="0.45">
      <c r="A33" s="7" t="s">
        <v>33</v>
      </c>
      <c r="B33">
        <v>1</v>
      </c>
      <c r="D33">
        <v>1</v>
      </c>
    </row>
    <row r="34" spans="1:4" x14ac:dyDescent="0.45">
      <c r="A34" s="7" t="s">
        <v>34</v>
      </c>
      <c r="B34">
        <v>5</v>
      </c>
      <c r="D34">
        <v>5</v>
      </c>
    </row>
    <row r="35" spans="1:4" x14ac:dyDescent="0.45">
      <c r="A35" s="7" t="s">
        <v>162</v>
      </c>
      <c r="C35">
        <v>7</v>
      </c>
      <c r="D35">
        <v>7</v>
      </c>
    </row>
    <row r="36" spans="1:4" x14ac:dyDescent="0.45">
      <c r="A36" s="6" t="s">
        <v>157</v>
      </c>
      <c r="B36">
        <v>21</v>
      </c>
      <c r="C36">
        <v>3</v>
      </c>
      <c r="D36">
        <v>24</v>
      </c>
    </row>
    <row r="37" spans="1:4" x14ac:dyDescent="0.45">
      <c r="A37" s="7" t="s">
        <v>281</v>
      </c>
      <c r="B37">
        <v>4</v>
      </c>
      <c r="D37">
        <v>4</v>
      </c>
    </row>
    <row r="38" spans="1:4" x14ac:dyDescent="0.45">
      <c r="A38" s="7" t="s">
        <v>217</v>
      </c>
      <c r="B38">
        <v>1</v>
      </c>
      <c r="D38">
        <v>1</v>
      </c>
    </row>
    <row r="39" spans="1:4" x14ac:dyDescent="0.45">
      <c r="A39" s="7" t="s">
        <v>280</v>
      </c>
      <c r="B39">
        <v>2</v>
      </c>
      <c r="D39">
        <v>2</v>
      </c>
    </row>
    <row r="40" spans="1:4" x14ac:dyDescent="0.45">
      <c r="A40" s="7" t="s">
        <v>282</v>
      </c>
      <c r="B40">
        <v>3</v>
      </c>
      <c r="D40">
        <v>3</v>
      </c>
    </row>
    <row r="41" spans="1:4" x14ac:dyDescent="0.45">
      <c r="A41" s="7" t="s">
        <v>160</v>
      </c>
      <c r="B41">
        <v>1</v>
      </c>
      <c r="D41">
        <v>1</v>
      </c>
    </row>
    <row r="42" spans="1:4" x14ac:dyDescent="0.45">
      <c r="A42" s="7" t="s">
        <v>161</v>
      </c>
      <c r="B42">
        <v>1</v>
      </c>
      <c r="D42">
        <v>1</v>
      </c>
    </row>
    <row r="43" spans="1:4" x14ac:dyDescent="0.45">
      <c r="A43" s="7" t="s">
        <v>163</v>
      </c>
      <c r="B43">
        <v>1</v>
      </c>
      <c r="D43">
        <v>1</v>
      </c>
    </row>
    <row r="44" spans="1:4" x14ac:dyDescent="0.45">
      <c r="A44" s="7" t="s">
        <v>164</v>
      </c>
      <c r="C44">
        <v>1</v>
      </c>
      <c r="D44">
        <v>1</v>
      </c>
    </row>
    <row r="45" spans="1:4" x14ac:dyDescent="0.45">
      <c r="A45" s="7" t="s">
        <v>401</v>
      </c>
      <c r="C45">
        <v>1</v>
      </c>
      <c r="D45">
        <v>1</v>
      </c>
    </row>
    <row r="46" spans="1:4" x14ac:dyDescent="0.45">
      <c r="A46" s="7" t="s">
        <v>165</v>
      </c>
      <c r="B46">
        <v>1</v>
      </c>
      <c r="D46">
        <v>1</v>
      </c>
    </row>
    <row r="47" spans="1:4" x14ac:dyDescent="0.45">
      <c r="A47" s="7" t="s">
        <v>286</v>
      </c>
      <c r="B47">
        <v>7</v>
      </c>
      <c r="C47">
        <v>1</v>
      </c>
      <c r="D47">
        <v>8</v>
      </c>
    </row>
    <row r="48" spans="1:4" x14ac:dyDescent="0.45">
      <c r="A48" s="5" t="s">
        <v>288</v>
      </c>
      <c r="B48">
        <v>47</v>
      </c>
      <c r="C48">
        <v>28</v>
      </c>
      <c r="D48">
        <v>75</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759CE-E650-4A4A-ABB3-A5BBCFFA8057}">
  <dimension ref="A1:S48"/>
  <sheetViews>
    <sheetView topLeftCell="A5" workbookViewId="0">
      <pane xSplit="1" ySplit="1" topLeftCell="C18" activePane="bottomRight" state="frozen"/>
      <selection activeCell="A5" sqref="A5"/>
      <selection pane="topRight" activeCell="B5" sqref="B5"/>
      <selection pane="bottomLeft" activeCell="A6" sqref="A6"/>
      <selection pane="bottomRight" activeCell="O5" sqref="O5:S5"/>
    </sheetView>
  </sheetViews>
  <sheetFormatPr defaultRowHeight="14.25" x14ac:dyDescent="0.45"/>
  <cols>
    <col min="1" max="1" width="40.1328125" bestFit="1" customWidth="1"/>
    <col min="2" max="2" width="14.73046875" bestFit="1" customWidth="1"/>
    <col min="3" max="4" width="5.265625" customWidth="1"/>
    <col min="5" max="5" width="4.3984375" bestFit="1" customWidth="1"/>
    <col min="6" max="6" width="3" customWidth="1"/>
    <col min="7" max="7" width="7.46484375" bestFit="1" customWidth="1"/>
    <col min="8" max="8" width="7.6640625" bestFit="1" customWidth="1"/>
    <col min="9" max="9" width="7.6640625" customWidth="1"/>
    <col min="10" max="12" width="7.6640625" bestFit="1" customWidth="1"/>
    <col min="13" max="14" width="5.59765625" bestFit="1" customWidth="1"/>
    <col min="15" max="15" width="6.33203125" bestFit="1" customWidth="1"/>
    <col min="16" max="16" width="9.86328125" bestFit="1" customWidth="1"/>
  </cols>
  <sheetData>
    <row r="1" spans="1:19" x14ac:dyDescent="0.45">
      <c r="A1" t="s">
        <v>7</v>
      </c>
      <c r="B1" t="s">
        <v>589</v>
      </c>
    </row>
    <row r="2" spans="1:19" x14ac:dyDescent="0.45">
      <c r="A2" t="s">
        <v>8</v>
      </c>
      <c r="B2" t="s">
        <v>589</v>
      </c>
    </row>
    <row r="4" spans="1:19" x14ac:dyDescent="0.45">
      <c r="A4" t="s">
        <v>290</v>
      </c>
      <c r="B4" t="s">
        <v>289</v>
      </c>
    </row>
    <row r="5" spans="1:19" s="1" customFormat="1" ht="142.5" x14ac:dyDescent="0.45">
      <c r="A5" s="1" t="s">
        <v>287</v>
      </c>
      <c r="B5" s="1" t="s">
        <v>578</v>
      </c>
      <c r="C5" s="1" t="s">
        <v>581</v>
      </c>
      <c r="D5" s="1" t="s">
        <v>588</v>
      </c>
      <c r="E5" s="1" t="s">
        <v>582</v>
      </c>
      <c r="F5" s="1" t="s">
        <v>92</v>
      </c>
      <c r="G5" s="1" t="s">
        <v>575</v>
      </c>
      <c r="H5" s="1" t="s">
        <v>579</v>
      </c>
      <c r="I5" s="1" t="s">
        <v>586</v>
      </c>
      <c r="J5" s="1" t="s">
        <v>576</v>
      </c>
      <c r="K5" s="1" t="s">
        <v>585</v>
      </c>
      <c r="L5" s="1" t="s">
        <v>577</v>
      </c>
      <c r="M5" s="1" t="s">
        <v>288</v>
      </c>
      <c r="N5"/>
      <c r="O5" s="1" t="s">
        <v>578</v>
      </c>
      <c r="P5" s="1" t="s">
        <v>582</v>
      </c>
      <c r="Q5" s="1" t="s">
        <v>607</v>
      </c>
      <c r="R5" s="1" t="s">
        <v>608</v>
      </c>
      <c r="S5" s="1" t="s">
        <v>609</v>
      </c>
    </row>
    <row r="6" spans="1:19" x14ac:dyDescent="0.45">
      <c r="A6" s="5" t="s">
        <v>249</v>
      </c>
      <c r="C6">
        <v>4</v>
      </c>
      <c r="F6">
        <v>6</v>
      </c>
      <c r="M6">
        <v>10</v>
      </c>
      <c r="O6" s="10">
        <f>SUM(O7, O13)</f>
        <v>3</v>
      </c>
      <c r="P6" s="10">
        <f>SUM(P7, P13)</f>
        <v>3</v>
      </c>
      <c r="Q6" s="10">
        <f>SUM(Q7, Q13)</f>
        <v>0</v>
      </c>
      <c r="R6" s="10">
        <f>SUM(R7, R13)</f>
        <v>0</v>
      </c>
      <c r="S6" s="10">
        <f>SUM(S7, S13)</f>
        <v>0</v>
      </c>
    </row>
    <row r="7" spans="1:19" x14ac:dyDescent="0.45">
      <c r="A7" s="6" t="s">
        <v>38</v>
      </c>
      <c r="C7">
        <v>2</v>
      </c>
      <c r="F7">
        <v>5</v>
      </c>
      <c r="M7">
        <v>7</v>
      </c>
      <c r="O7" s="10">
        <f>SUM(O8:O12)</f>
        <v>2</v>
      </c>
      <c r="P7" s="10">
        <f>SUM(P8:P12)</f>
        <v>2</v>
      </c>
      <c r="Q7" s="10">
        <f>SUM(Q8:Q12)</f>
        <v>0</v>
      </c>
      <c r="R7" s="10">
        <f>SUM(R8:R12)</f>
        <v>0</v>
      </c>
      <c r="S7" s="10">
        <f>SUM(S8:S12)</f>
        <v>0</v>
      </c>
    </row>
    <row r="8" spans="1:19" x14ac:dyDescent="0.45">
      <c r="A8" s="7" t="s">
        <v>47</v>
      </c>
      <c r="F8">
        <v>1</v>
      </c>
      <c r="M8">
        <v>1</v>
      </c>
    </row>
    <row r="9" spans="1:19" x14ac:dyDescent="0.45">
      <c r="A9" s="7" t="s">
        <v>275</v>
      </c>
      <c r="F9">
        <v>1</v>
      </c>
      <c r="M9">
        <v>1</v>
      </c>
    </row>
    <row r="10" spans="1:19" x14ac:dyDescent="0.45">
      <c r="A10" s="7" t="s">
        <v>274</v>
      </c>
      <c r="C10">
        <v>1</v>
      </c>
      <c r="M10">
        <v>1</v>
      </c>
      <c r="O10">
        <v>1</v>
      </c>
      <c r="P10">
        <v>1</v>
      </c>
    </row>
    <row r="11" spans="1:19" x14ac:dyDescent="0.45">
      <c r="A11" s="7" t="s">
        <v>273</v>
      </c>
      <c r="C11">
        <v>1</v>
      </c>
      <c r="M11">
        <v>1</v>
      </c>
      <c r="O11">
        <v>1</v>
      </c>
      <c r="P11">
        <v>1</v>
      </c>
    </row>
    <row r="12" spans="1:19" ht="13.9" customHeight="1" x14ac:dyDescent="0.45">
      <c r="A12" s="7" t="s">
        <v>46</v>
      </c>
      <c r="F12">
        <v>3</v>
      </c>
      <c r="M12">
        <v>3</v>
      </c>
    </row>
    <row r="13" spans="1:19" ht="13.9" customHeight="1" x14ac:dyDescent="0.45">
      <c r="A13" s="6" t="s">
        <v>157</v>
      </c>
      <c r="C13">
        <v>2</v>
      </c>
      <c r="F13">
        <v>1</v>
      </c>
      <c r="M13">
        <v>3</v>
      </c>
      <c r="O13" s="10">
        <f>SUM(O14:O15)</f>
        <v>1</v>
      </c>
      <c r="P13" s="10">
        <f>SUM(P14:P15)</f>
        <v>1</v>
      </c>
      <c r="Q13" s="10">
        <f>SUM(Q14:Q15)</f>
        <v>0</v>
      </c>
      <c r="R13" s="10">
        <f>SUM(R14:R15)</f>
        <v>0</v>
      </c>
      <c r="S13" s="10">
        <f>SUM(S14:S15)</f>
        <v>0</v>
      </c>
    </row>
    <row r="14" spans="1:19" x14ac:dyDescent="0.45">
      <c r="A14" s="7" t="s">
        <v>158</v>
      </c>
      <c r="C14">
        <v>2</v>
      </c>
      <c r="M14">
        <v>2</v>
      </c>
      <c r="O14">
        <v>1</v>
      </c>
      <c r="P14">
        <v>1</v>
      </c>
    </row>
    <row r="15" spans="1:19" x14ac:dyDescent="0.45">
      <c r="A15" s="7" t="s">
        <v>159</v>
      </c>
      <c r="F15">
        <v>1</v>
      </c>
      <c r="M15">
        <v>1</v>
      </c>
    </row>
    <row r="16" spans="1:19" x14ac:dyDescent="0.45">
      <c r="A16" s="5" t="s">
        <v>135</v>
      </c>
      <c r="B16">
        <v>1</v>
      </c>
      <c r="M16">
        <v>1</v>
      </c>
      <c r="O16" s="10">
        <f t="shared" ref="O16:S17" si="0">O17</f>
        <v>1</v>
      </c>
      <c r="P16" s="10">
        <f t="shared" si="0"/>
        <v>0</v>
      </c>
      <c r="Q16" s="10">
        <f t="shared" si="0"/>
        <v>0</v>
      </c>
      <c r="R16" s="10">
        <f t="shared" si="0"/>
        <v>0</v>
      </c>
      <c r="S16" s="10">
        <f t="shared" si="0"/>
        <v>0</v>
      </c>
    </row>
    <row r="17" spans="1:19" x14ac:dyDescent="0.45">
      <c r="A17" s="6" t="s">
        <v>157</v>
      </c>
      <c r="B17">
        <v>1</v>
      </c>
      <c r="M17">
        <v>1</v>
      </c>
      <c r="O17" s="10">
        <f t="shared" si="0"/>
        <v>1</v>
      </c>
      <c r="P17" s="10">
        <f t="shared" si="0"/>
        <v>0</v>
      </c>
      <c r="Q17" s="10">
        <f t="shared" si="0"/>
        <v>0</v>
      </c>
      <c r="R17" s="10">
        <f t="shared" si="0"/>
        <v>0</v>
      </c>
      <c r="S17" s="10">
        <f t="shared" si="0"/>
        <v>0</v>
      </c>
    </row>
    <row r="18" spans="1:19" x14ac:dyDescent="0.45">
      <c r="A18" s="7" t="s">
        <v>166</v>
      </c>
      <c r="B18">
        <v>1</v>
      </c>
      <c r="M18">
        <v>1</v>
      </c>
      <c r="O18">
        <v>1</v>
      </c>
    </row>
    <row r="19" spans="1:19" x14ac:dyDescent="0.45">
      <c r="A19" s="5" t="s">
        <v>248</v>
      </c>
      <c r="B19">
        <v>1</v>
      </c>
      <c r="D19">
        <v>1</v>
      </c>
      <c r="E19">
        <v>2</v>
      </c>
      <c r="F19">
        <v>41</v>
      </c>
      <c r="G19">
        <v>3</v>
      </c>
      <c r="H19">
        <v>3</v>
      </c>
      <c r="I19">
        <v>7</v>
      </c>
      <c r="J19">
        <v>1</v>
      </c>
      <c r="K19">
        <v>2</v>
      </c>
      <c r="L19">
        <v>3</v>
      </c>
      <c r="M19">
        <v>64</v>
      </c>
      <c r="O19" s="10">
        <f>SUM(O20, O36)</f>
        <v>16</v>
      </c>
      <c r="P19" s="10">
        <f>SUM(P20, P36)</f>
        <v>18</v>
      </c>
      <c r="Q19" s="10">
        <f>SUM(Q20, Q36)</f>
        <v>19</v>
      </c>
      <c r="R19" s="10">
        <f>SUM(R20, R36)</f>
        <v>4</v>
      </c>
      <c r="S19" s="10">
        <f>SUM(S20, S36)</f>
        <v>9</v>
      </c>
    </row>
    <row r="20" spans="1:19" x14ac:dyDescent="0.45">
      <c r="A20" s="6" t="s">
        <v>38</v>
      </c>
      <c r="B20">
        <v>1</v>
      </c>
      <c r="E20">
        <v>1</v>
      </c>
      <c r="F20">
        <v>20</v>
      </c>
      <c r="G20">
        <v>3</v>
      </c>
      <c r="H20">
        <v>3</v>
      </c>
      <c r="I20">
        <v>7</v>
      </c>
      <c r="J20">
        <v>1</v>
      </c>
      <c r="K20">
        <v>1</v>
      </c>
      <c r="L20">
        <v>3</v>
      </c>
      <c r="M20">
        <v>40</v>
      </c>
      <c r="O20" s="10">
        <f>SUM(O21:O35)</f>
        <v>15</v>
      </c>
      <c r="P20" s="10">
        <f>SUM(P21:P35)</f>
        <v>16</v>
      </c>
      <c r="Q20" s="10">
        <f>SUM(Q21:Q35)</f>
        <v>18</v>
      </c>
      <c r="R20" s="10">
        <f>SUM(R21:R35)</f>
        <v>4</v>
      </c>
      <c r="S20" s="10">
        <f>SUM(S21:S35)</f>
        <v>8</v>
      </c>
    </row>
    <row r="21" spans="1:19" x14ac:dyDescent="0.45">
      <c r="A21" s="7" t="s">
        <v>28</v>
      </c>
      <c r="G21">
        <v>1</v>
      </c>
      <c r="M21">
        <v>1</v>
      </c>
      <c r="Q21">
        <v>1</v>
      </c>
    </row>
    <row r="22" spans="1:19" x14ac:dyDescent="0.45">
      <c r="A22" s="7" t="s">
        <v>252</v>
      </c>
      <c r="F22">
        <v>1</v>
      </c>
      <c r="M22">
        <v>1</v>
      </c>
    </row>
    <row r="23" spans="1:19" x14ac:dyDescent="0.45">
      <c r="A23" s="7" t="s">
        <v>29</v>
      </c>
      <c r="G23">
        <v>1</v>
      </c>
      <c r="M23">
        <v>1</v>
      </c>
      <c r="Q23">
        <v>1</v>
      </c>
    </row>
    <row r="24" spans="1:19" x14ac:dyDescent="0.45">
      <c r="A24" s="7" t="s">
        <v>254</v>
      </c>
      <c r="G24">
        <v>1</v>
      </c>
      <c r="H24">
        <v>1</v>
      </c>
      <c r="J24">
        <v>1</v>
      </c>
      <c r="L24">
        <v>3</v>
      </c>
      <c r="M24">
        <v>6</v>
      </c>
      <c r="O24">
        <v>5</v>
      </c>
      <c r="P24">
        <v>5</v>
      </c>
      <c r="Q24">
        <v>6</v>
      </c>
      <c r="R24">
        <v>4</v>
      </c>
      <c r="S24">
        <v>1</v>
      </c>
    </row>
    <row r="25" spans="1:19" x14ac:dyDescent="0.45">
      <c r="A25" s="7" t="s">
        <v>261</v>
      </c>
      <c r="B25">
        <v>1</v>
      </c>
      <c r="E25">
        <v>1</v>
      </c>
      <c r="F25">
        <v>1</v>
      </c>
      <c r="H25">
        <v>2</v>
      </c>
      <c r="M25">
        <v>5</v>
      </c>
      <c r="O25">
        <v>3</v>
      </c>
      <c r="P25">
        <v>3</v>
      </c>
      <c r="Q25">
        <v>2</v>
      </c>
    </row>
    <row r="26" spans="1:19" x14ac:dyDescent="0.45">
      <c r="A26" s="7" t="s">
        <v>269</v>
      </c>
      <c r="F26">
        <v>7</v>
      </c>
      <c r="M26">
        <v>7</v>
      </c>
    </row>
    <row r="27" spans="1:19" x14ac:dyDescent="0.45">
      <c r="A27" s="7" t="s">
        <v>35</v>
      </c>
      <c r="F27">
        <v>1</v>
      </c>
      <c r="M27">
        <v>1</v>
      </c>
    </row>
    <row r="28" spans="1:19" x14ac:dyDescent="0.45">
      <c r="A28" s="7" t="s">
        <v>44</v>
      </c>
      <c r="F28">
        <v>1</v>
      </c>
      <c r="M28">
        <v>1</v>
      </c>
    </row>
    <row r="29" spans="1:19" x14ac:dyDescent="0.45">
      <c r="A29" s="7" t="s">
        <v>45</v>
      </c>
      <c r="F29">
        <v>1</v>
      </c>
      <c r="M29">
        <v>1</v>
      </c>
    </row>
    <row r="30" spans="1:19" x14ac:dyDescent="0.45">
      <c r="A30" s="7" t="s">
        <v>30</v>
      </c>
      <c r="F30">
        <v>1</v>
      </c>
      <c r="M30">
        <v>1</v>
      </c>
    </row>
    <row r="31" spans="1:19" x14ac:dyDescent="0.45">
      <c r="A31" s="7" t="s">
        <v>31</v>
      </c>
      <c r="F31">
        <v>1</v>
      </c>
      <c r="M31">
        <v>1</v>
      </c>
    </row>
    <row r="32" spans="1:19" ht="13.9" customHeight="1" x14ac:dyDescent="0.45">
      <c r="A32" s="7" t="s">
        <v>32</v>
      </c>
      <c r="K32">
        <v>1</v>
      </c>
      <c r="M32">
        <v>1</v>
      </c>
      <c r="P32">
        <v>1</v>
      </c>
      <c r="Q32">
        <v>1</v>
      </c>
    </row>
    <row r="33" spans="1:19" x14ac:dyDescent="0.45">
      <c r="A33" s="7" t="s">
        <v>33</v>
      </c>
      <c r="F33">
        <v>1</v>
      </c>
      <c r="M33">
        <v>1</v>
      </c>
    </row>
    <row r="34" spans="1:19" x14ac:dyDescent="0.45">
      <c r="A34" s="7" t="s">
        <v>34</v>
      </c>
      <c r="F34">
        <v>5</v>
      </c>
      <c r="M34">
        <v>5</v>
      </c>
    </row>
    <row r="35" spans="1:19" x14ac:dyDescent="0.45">
      <c r="A35" s="7" t="s">
        <v>162</v>
      </c>
      <c r="I35">
        <v>7</v>
      </c>
      <c r="M35">
        <v>7</v>
      </c>
      <c r="O35">
        <v>7</v>
      </c>
      <c r="P35">
        <v>7</v>
      </c>
      <c r="Q35">
        <v>7</v>
      </c>
      <c r="S35">
        <v>7</v>
      </c>
    </row>
    <row r="36" spans="1:19" x14ac:dyDescent="0.45">
      <c r="A36" s="6" t="s">
        <v>157</v>
      </c>
      <c r="D36">
        <v>1</v>
      </c>
      <c r="E36">
        <v>1</v>
      </c>
      <c r="F36">
        <v>21</v>
      </c>
      <c r="K36">
        <v>1</v>
      </c>
      <c r="M36">
        <v>24</v>
      </c>
      <c r="O36" s="10">
        <f>SUM(O37:O47)</f>
        <v>1</v>
      </c>
      <c r="P36" s="10">
        <f>SUM(P37:P47)</f>
        <v>2</v>
      </c>
      <c r="Q36" s="10">
        <f>SUM(Q37:Q47)</f>
        <v>1</v>
      </c>
      <c r="R36" s="10">
        <f>SUM(R37:R47)</f>
        <v>0</v>
      </c>
      <c r="S36" s="10">
        <f>SUM(S37:S47)</f>
        <v>1</v>
      </c>
    </row>
    <row r="37" spans="1:19" x14ac:dyDescent="0.45">
      <c r="A37" s="7" t="s">
        <v>281</v>
      </c>
      <c r="F37">
        <v>4</v>
      </c>
      <c r="M37">
        <v>4</v>
      </c>
    </row>
    <row r="38" spans="1:19" x14ac:dyDescent="0.45">
      <c r="A38" s="7" t="s">
        <v>217</v>
      </c>
      <c r="F38">
        <v>1</v>
      </c>
      <c r="M38">
        <v>1</v>
      </c>
    </row>
    <row r="39" spans="1:19" x14ac:dyDescent="0.45">
      <c r="A39" s="7" t="s">
        <v>280</v>
      </c>
      <c r="F39">
        <v>2</v>
      </c>
      <c r="M39">
        <v>2</v>
      </c>
    </row>
    <row r="40" spans="1:19" x14ac:dyDescent="0.45">
      <c r="A40" s="7" t="s">
        <v>282</v>
      </c>
      <c r="F40">
        <v>3</v>
      </c>
      <c r="M40">
        <v>3</v>
      </c>
    </row>
    <row r="41" spans="1:19" x14ac:dyDescent="0.45">
      <c r="A41" s="7" t="s">
        <v>160</v>
      </c>
      <c r="F41">
        <v>1</v>
      </c>
      <c r="M41">
        <v>1</v>
      </c>
    </row>
    <row r="42" spans="1:19" x14ac:dyDescent="0.45">
      <c r="A42" s="7" t="s">
        <v>161</v>
      </c>
      <c r="F42">
        <v>1</v>
      </c>
      <c r="M42">
        <v>1</v>
      </c>
    </row>
    <row r="43" spans="1:19" x14ac:dyDescent="0.45">
      <c r="A43" s="7" t="s">
        <v>163</v>
      </c>
      <c r="F43">
        <v>1</v>
      </c>
      <c r="M43">
        <v>1</v>
      </c>
    </row>
    <row r="44" spans="1:19" x14ac:dyDescent="0.45">
      <c r="A44" s="7" t="s">
        <v>164</v>
      </c>
      <c r="E44">
        <v>1</v>
      </c>
      <c r="M44">
        <v>1</v>
      </c>
      <c r="P44">
        <v>1</v>
      </c>
    </row>
    <row r="45" spans="1:19" x14ac:dyDescent="0.45">
      <c r="A45" s="7" t="s">
        <v>401</v>
      </c>
      <c r="K45">
        <v>1</v>
      </c>
      <c r="M45">
        <v>1</v>
      </c>
      <c r="P45">
        <v>1</v>
      </c>
      <c r="Q45">
        <v>1</v>
      </c>
    </row>
    <row r="46" spans="1:19" x14ac:dyDescent="0.45">
      <c r="A46" s="7" t="s">
        <v>165</v>
      </c>
      <c r="F46">
        <v>1</v>
      </c>
      <c r="M46">
        <v>1</v>
      </c>
    </row>
    <row r="47" spans="1:19" x14ac:dyDescent="0.45">
      <c r="A47" s="7" t="s">
        <v>286</v>
      </c>
      <c r="D47">
        <v>1</v>
      </c>
      <c r="F47">
        <v>7</v>
      </c>
      <c r="M47">
        <v>8</v>
      </c>
      <c r="O47">
        <v>1</v>
      </c>
      <c r="S47">
        <v>1</v>
      </c>
    </row>
    <row r="48" spans="1:19" x14ac:dyDescent="0.45">
      <c r="A48" s="5" t="s">
        <v>288</v>
      </c>
      <c r="B48">
        <v>2</v>
      </c>
      <c r="C48">
        <v>4</v>
      </c>
      <c r="D48">
        <v>1</v>
      </c>
      <c r="E48">
        <v>2</v>
      </c>
      <c r="F48">
        <v>47</v>
      </c>
      <c r="G48">
        <v>3</v>
      </c>
      <c r="H48">
        <v>3</v>
      </c>
      <c r="I48">
        <v>7</v>
      </c>
      <c r="J48">
        <v>1</v>
      </c>
      <c r="K48">
        <v>2</v>
      </c>
      <c r="L48">
        <v>3</v>
      </c>
      <c r="M48">
        <v>75</v>
      </c>
      <c r="O48" s="10">
        <f>SUM(O6, O16, O19)</f>
        <v>20</v>
      </c>
      <c r="P48" s="10">
        <f>SUM(P6, P16, P19)</f>
        <v>21</v>
      </c>
      <c r="Q48" s="10">
        <f>SUM(Q6, Q16, Q19)</f>
        <v>19</v>
      </c>
      <c r="R48" s="10">
        <f>SUM(R6, R16, R19)</f>
        <v>4</v>
      </c>
      <c r="S48" s="10">
        <f>SUM(S6, S16, S19)</f>
        <v>9</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9C063-8B17-4EFA-ABF3-0BCE78DFC4E8}">
  <dimension ref="A1:M7"/>
  <sheetViews>
    <sheetView workbookViewId="0">
      <selection activeCell="J13" sqref="J13"/>
    </sheetView>
  </sheetViews>
  <sheetFormatPr defaultRowHeight="14.25" x14ac:dyDescent="0.45"/>
  <sheetData>
    <row r="1" spans="1:13" ht="28.5" x14ac:dyDescent="0.45">
      <c r="B1" s="1" t="s">
        <v>578</v>
      </c>
      <c r="C1" s="1" t="s">
        <v>582</v>
      </c>
      <c r="D1" s="1" t="s">
        <v>607</v>
      </c>
      <c r="E1" s="1" t="s">
        <v>608</v>
      </c>
      <c r="F1" s="1" t="s">
        <v>609</v>
      </c>
      <c r="I1" s="1"/>
      <c r="J1" s="1"/>
      <c r="K1" s="1"/>
      <c r="L1" s="1"/>
      <c r="M1" s="1"/>
    </row>
    <row r="2" spans="1:13" x14ac:dyDescent="0.45">
      <c r="A2" t="s">
        <v>630</v>
      </c>
      <c r="B2">
        <v>15</v>
      </c>
      <c r="C2">
        <v>16</v>
      </c>
      <c r="D2">
        <v>18</v>
      </c>
      <c r="E2">
        <v>4</v>
      </c>
      <c r="F2">
        <v>8</v>
      </c>
    </row>
    <row r="3" spans="1:13" x14ac:dyDescent="0.45">
      <c r="A3" t="s">
        <v>157</v>
      </c>
      <c r="B3">
        <v>1</v>
      </c>
      <c r="C3">
        <v>2</v>
      </c>
      <c r="D3">
        <v>1</v>
      </c>
      <c r="E3">
        <v>0</v>
      </c>
      <c r="F3">
        <v>1</v>
      </c>
    </row>
    <row r="5" spans="1:13" ht="28.5" x14ac:dyDescent="0.45">
      <c r="A5" t="s">
        <v>747</v>
      </c>
      <c r="B5" s="1" t="s">
        <v>578</v>
      </c>
      <c r="C5" s="1" t="s">
        <v>582</v>
      </c>
      <c r="D5" s="1" t="s">
        <v>607</v>
      </c>
      <c r="E5" s="1" t="s">
        <v>608</v>
      </c>
      <c r="F5" s="1" t="s">
        <v>671</v>
      </c>
    </row>
    <row r="6" spans="1:13" x14ac:dyDescent="0.45">
      <c r="A6" t="s">
        <v>630</v>
      </c>
      <c r="B6">
        <f>TRUNC((B2/40)*100)</f>
        <v>37</v>
      </c>
      <c r="C6">
        <f>TRUNC((C2/40)*100)</f>
        <v>40</v>
      </c>
      <c r="D6">
        <f>TRUNC((D2/40)*100)</f>
        <v>45</v>
      </c>
      <c r="E6">
        <f>TRUNC((E2/40)*100)</f>
        <v>10</v>
      </c>
      <c r="F6">
        <f>TRUNC((F2/40)*100)</f>
        <v>20</v>
      </c>
    </row>
    <row r="7" spans="1:13" x14ac:dyDescent="0.45">
      <c r="A7" t="s">
        <v>157</v>
      </c>
      <c r="B7">
        <f>TRUNC((B3/24)*100)</f>
        <v>4</v>
      </c>
      <c r="C7">
        <f>TRUNC((C3/24)*100)</f>
        <v>8</v>
      </c>
      <c r="D7">
        <f>TRUNC((D3/24)*100)</f>
        <v>4</v>
      </c>
      <c r="E7">
        <f>TRUNC((E3/24)*100)</f>
        <v>0</v>
      </c>
      <c r="F7">
        <f>TRUNC((F3/24)*100)</f>
        <v>4</v>
      </c>
    </row>
  </sheetData>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ABAC5-78C8-4636-9996-8268ED7FF9F6}">
  <dimension ref="A1:D48"/>
  <sheetViews>
    <sheetView topLeftCell="A4" workbookViewId="0">
      <selection activeCell="B17" sqref="B17"/>
    </sheetView>
  </sheetViews>
  <sheetFormatPr defaultRowHeight="14.25" x14ac:dyDescent="0.45"/>
  <cols>
    <col min="1" max="1" width="40.1328125" bestFit="1" customWidth="1"/>
    <col min="2" max="2" width="14.73046875" bestFit="1" customWidth="1"/>
    <col min="3" max="3" width="3.59765625" bestFit="1" customWidth="1"/>
    <col min="4" max="7" width="9.86328125" bestFit="1" customWidth="1"/>
  </cols>
  <sheetData>
    <row r="1" spans="1:4" x14ac:dyDescent="0.45">
      <c r="A1" s="4" t="s">
        <v>592</v>
      </c>
      <c r="B1" t="s">
        <v>589</v>
      </c>
    </row>
    <row r="2" spans="1:4" x14ac:dyDescent="0.45">
      <c r="A2" s="4" t="s">
        <v>354</v>
      </c>
      <c r="B2" t="s">
        <v>589</v>
      </c>
    </row>
    <row r="4" spans="1:4" x14ac:dyDescent="0.45">
      <c r="A4" s="4" t="s">
        <v>290</v>
      </c>
      <c r="B4" s="4" t="s">
        <v>289</v>
      </c>
    </row>
    <row r="5" spans="1:4" x14ac:dyDescent="0.45">
      <c r="A5" s="4" t="s">
        <v>287</v>
      </c>
      <c r="B5" t="s">
        <v>92</v>
      </c>
      <c r="C5" t="s">
        <v>86</v>
      </c>
      <c r="D5" t="s">
        <v>288</v>
      </c>
    </row>
    <row r="6" spans="1:4" x14ac:dyDescent="0.45">
      <c r="A6" s="5" t="s">
        <v>249</v>
      </c>
      <c r="B6">
        <v>8</v>
      </c>
      <c r="C6">
        <v>2</v>
      </c>
      <c r="D6">
        <v>10</v>
      </c>
    </row>
    <row r="7" spans="1:4" x14ac:dyDescent="0.45">
      <c r="A7" s="6" t="s">
        <v>38</v>
      </c>
      <c r="B7">
        <v>5</v>
      </c>
      <c r="C7">
        <v>2</v>
      </c>
      <c r="D7">
        <v>7</v>
      </c>
    </row>
    <row r="8" spans="1:4" x14ac:dyDescent="0.45">
      <c r="A8" s="7" t="s">
        <v>47</v>
      </c>
      <c r="B8">
        <v>1</v>
      </c>
      <c r="D8">
        <v>1</v>
      </c>
    </row>
    <row r="9" spans="1:4" x14ac:dyDescent="0.45">
      <c r="A9" s="7" t="s">
        <v>275</v>
      </c>
      <c r="C9">
        <v>1</v>
      </c>
      <c r="D9">
        <v>1</v>
      </c>
    </row>
    <row r="10" spans="1:4" x14ac:dyDescent="0.45">
      <c r="A10" s="7" t="s">
        <v>274</v>
      </c>
      <c r="C10">
        <v>1</v>
      </c>
      <c r="D10">
        <v>1</v>
      </c>
    </row>
    <row r="11" spans="1:4" x14ac:dyDescent="0.45">
      <c r="A11" s="7" t="s">
        <v>273</v>
      </c>
      <c r="B11">
        <v>1</v>
      </c>
      <c r="D11">
        <v>1</v>
      </c>
    </row>
    <row r="12" spans="1:4" x14ac:dyDescent="0.45">
      <c r="A12" s="7" t="s">
        <v>46</v>
      </c>
      <c r="B12">
        <v>3</v>
      </c>
      <c r="D12">
        <v>3</v>
      </c>
    </row>
    <row r="13" spans="1:4" x14ac:dyDescent="0.45">
      <c r="A13" s="6" t="s">
        <v>157</v>
      </c>
      <c r="B13">
        <v>3</v>
      </c>
      <c r="D13">
        <v>3</v>
      </c>
    </row>
    <row r="14" spans="1:4" x14ac:dyDescent="0.45">
      <c r="A14" s="7" t="s">
        <v>158</v>
      </c>
      <c r="B14">
        <v>2</v>
      </c>
      <c r="D14">
        <v>2</v>
      </c>
    </row>
    <row r="15" spans="1:4" x14ac:dyDescent="0.45">
      <c r="A15" s="7" t="s">
        <v>159</v>
      </c>
      <c r="B15">
        <v>1</v>
      </c>
      <c r="D15">
        <v>1</v>
      </c>
    </row>
    <row r="16" spans="1:4" x14ac:dyDescent="0.45">
      <c r="A16" s="5" t="s">
        <v>135</v>
      </c>
      <c r="B16">
        <v>1</v>
      </c>
      <c r="D16">
        <v>1</v>
      </c>
    </row>
    <row r="17" spans="1:4" x14ac:dyDescent="0.45">
      <c r="A17" s="6" t="s">
        <v>157</v>
      </c>
      <c r="B17">
        <v>1</v>
      </c>
      <c r="D17">
        <v>1</v>
      </c>
    </row>
    <row r="18" spans="1:4" x14ac:dyDescent="0.45">
      <c r="A18" s="7" t="s">
        <v>166</v>
      </c>
      <c r="B18">
        <v>1</v>
      </c>
      <c r="D18">
        <v>1</v>
      </c>
    </row>
    <row r="19" spans="1:4" x14ac:dyDescent="0.45">
      <c r="A19" s="5" t="s">
        <v>248</v>
      </c>
      <c r="B19">
        <v>32</v>
      </c>
      <c r="C19">
        <v>32</v>
      </c>
      <c r="D19">
        <v>64</v>
      </c>
    </row>
    <row r="20" spans="1:4" x14ac:dyDescent="0.45">
      <c r="A20" s="6" t="s">
        <v>38</v>
      </c>
      <c r="B20">
        <v>10</v>
      </c>
      <c r="C20">
        <v>30</v>
      </c>
      <c r="D20">
        <v>40</v>
      </c>
    </row>
    <row r="21" spans="1:4" x14ac:dyDescent="0.45">
      <c r="A21" s="7" t="s">
        <v>28</v>
      </c>
      <c r="C21">
        <v>1</v>
      </c>
      <c r="D21">
        <v>1</v>
      </c>
    </row>
    <row r="22" spans="1:4" x14ac:dyDescent="0.45">
      <c r="A22" s="7" t="s">
        <v>252</v>
      </c>
      <c r="C22">
        <v>1</v>
      </c>
      <c r="D22">
        <v>1</v>
      </c>
    </row>
    <row r="23" spans="1:4" x14ac:dyDescent="0.45">
      <c r="A23" s="7" t="s">
        <v>29</v>
      </c>
      <c r="C23">
        <v>1</v>
      </c>
      <c r="D23">
        <v>1</v>
      </c>
    </row>
    <row r="24" spans="1:4" x14ac:dyDescent="0.45">
      <c r="A24" s="7" t="s">
        <v>254</v>
      </c>
      <c r="C24">
        <v>6</v>
      </c>
      <c r="D24">
        <v>6</v>
      </c>
    </row>
    <row r="25" spans="1:4" x14ac:dyDescent="0.45">
      <c r="A25" s="7" t="s">
        <v>261</v>
      </c>
      <c r="C25">
        <v>5</v>
      </c>
      <c r="D25">
        <v>5</v>
      </c>
    </row>
    <row r="26" spans="1:4" x14ac:dyDescent="0.45">
      <c r="A26" s="7" t="s">
        <v>269</v>
      </c>
      <c r="B26">
        <v>5</v>
      </c>
      <c r="C26">
        <v>2</v>
      </c>
      <c r="D26">
        <v>7</v>
      </c>
    </row>
    <row r="27" spans="1:4" x14ac:dyDescent="0.45">
      <c r="A27" s="7" t="s">
        <v>35</v>
      </c>
      <c r="B27">
        <v>1</v>
      </c>
      <c r="D27">
        <v>1</v>
      </c>
    </row>
    <row r="28" spans="1:4" x14ac:dyDescent="0.45">
      <c r="A28" s="7" t="s">
        <v>44</v>
      </c>
      <c r="B28">
        <v>1</v>
      </c>
      <c r="D28">
        <v>1</v>
      </c>
    </row>
    <row r="29" spans="1:4" x14ac:dyDescent="0.45">
      <c r="A29" s="7" t="s">
        <v>45</v>
      </c>
      <c r="B29">
        <v>1</v>
      </c>
      <c r="D29">
        <v>1</v>
      </c>
    </row>
    <row r="30" spans="1:4" x14ac:dyDescent="0.45">
      <c r="A30" s="7" t="s">
        <v>30</v>
      </c>
      <c r="B30">
        <v>1</v>
      </c>
      <c r="D30">
        <v>1</v>
      </c>
    </row>
    <row r="31" spans="1:4" x14ac:dyDescent="0.45">
      <c r="A31" s="7" t="s">
        <v>31</v>
      </c>
      <c r="C31">
        <v>1</v>
      </c>
      <c r="D31">
        <v>1</v>
      </c>
    </row>
    <row r="32" spans="1:4" x14ac:dyDescent="0.45">
      <c r="A32" s="7" t="s">
        <v>32</v>
      </c>
      <c r="B32">
        <v>1</v>
      </c>
      <c r="D32">
        <v>1</v>
      </c>
    </row>
    <row r="33" spans="1:4" x14ac:dyDescent="0.45">
      <c r="A33" s="7" t="s">
        <v>33</v>
      </c>
      <c r="C33">
        <v>1</v>
      </c>
      <c r="D33">
        <v>1</v>
      </c>
    </row>
    <row r="34" spans="1:4" x14ac:dyDescent="0.45">
      <c r="A34" s="7" t="s">
        <v>34</v>
      </c>
      <c r="C34">
        <v>5</v>
      </c>
      <c r="D34">
        <v>5</v>
      </c>
    </row>
    <row r="35" spans="1:4" x14ac:dyDescent="0.45">
      <c r="A35" s="7" t="s">
        <v>162</v>
      </c>
      <c r="C35">
        <v>7</v>
      </c>
      <c r="D35">
        <v>7</v>
      </c>
    </row>
    <row r="36" spans="1:4" x14ac:dyDescent="0.45">
      <c r="A36" s="6" t="s">
        <v>157</v>
      </c>
      <c r="B36">
        <v>22</v>
      </c>
      <c r="C36">
        <v>2</v>
      </c>
      <c r="D36">
        <v>24</v>
      </c>
    </row>
    <row r="37" spans="1:4" x14ac:dyDescent="0.45">
      <c r="A37" s="7" t="s">
        <v>281</v>
      </c>
      <c r="B37">
        <v>4</v>
      </c>
      <c r="D37">
        <v>4</v>
      </c>
    </row>
    <row r="38" spans="1:4" x14ac:dyDescent="0.45">
      <c r="A38" s="7" t="s">
        <v>217</v>
      </c>
      <c r="B38">
        <v>1</v>
      </c>
      <c r="D38">
        <v>1</v>
      </c>
    </row>
    <row r="39" spans="1:4" x14ac:dyDescent="0.45">
      <c r="A39" s="7" t="s">
        <v>280</v>
      </c>
      <c r="B39">
        <v>2</v>
      </c>
      <c r="D39">
        <v>2</v>
      </c>
    </row>
    <row r="40" spans="1:4" x14ac:dyDescent="0.45">
      <c r="A40" s="7" t="s">
        <v>282</v>
      </c>
      <c r="B40">
        <v>3</v>
      </c>
      <c r="D40">
        <v>3</v>
      </c>
    </row>
    <row r="41" spans="1:4" x14ac:dyDescent="0.45">
      <c r="A41" s="7" t="s">
        <v>160</v>
      </c>
      <c r="B41">
        <v>1</v>
      </c>
      <c r="D41">
        <v>1</v>
      </c>
    </row>
    <row r="42" spans="1:4" x14ac:dyDescent="0.45">
      <c r="A42" s="7" t="s">
        <v>161</v>
      </c>
      <c r="B42">
        <v>1</v>
      </c>
      <c r="D42">
        <v>1</v>
      </c>
    </row>
    <row r="43" spans="1:4" x14ac:dyDescent="0.45">
      <c r="A43" s="7" t="s">
        <v>163</v>
      </c>
      <c r="B43">
        <v>1</v>
      </c>
      <c r="D43">
        <v>1</v>
      </c>
    </row>
    <row r="44" spans="1:4" x14ac:dyDescent="0.45">
      <c r="A44" s="7" t="s">
        <v>164</v>
      </c>
      <c r="C44">
        <v>1</v>
      </c>
      <c r="D44">
        <v>1</v>
      </c>
    </row>
    <row r="45" spans="1:4" x14ac:dyDescent="0.45">
      <c r="A45" s="7" t="s">
        <v>401</v>
      </c>
      <c r="B45">
        <v>1</v>
      </c>
      <c r="D45">
        <v>1</v>
      </c>
    </row>
    <row r="46" spans="1:4" x14ac:dyDescent="0.45">
      <c r="A46" s="7" t="s">
        <v>165</v>
      </c>
      <c r="C46">
        <v>1</v>
      </c>
      <c r="D46">
        <v>1</v>
      </c>
    </row>
    <row r="47" spans="1:4" x14ac:dyDescent="0.45">
      <c r="A47" s="7" t="s">
        <v>286</v>
      </c>
      <c r="B47">
        <v>8</v>
      </c>
      <c r="D47">
        <v>8</v>
      </c>
    </row>
    <row r="48" spans="1:4" x14ac:dyDescent="0.45">
      <c r="A48" s="5" t="s">
        <v>288</v>
      </c>
      <c r="B48">
        <v>41</v>
      </c>
      <c r="C48">
        <v>34</v>
      </c>
      <c r="D48">
        <v>75</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14F49-1CD9-4D1B-B251-3144936E6B84}">
  <dimension ref="A1:T49"/>
  <sheetViews>
    <sheetView workbookViewId="0">
      <pane xSplit="1" ySplit="4" topLeftCell="K18" activePane="bottomRight" state="frozen"/>
      <selection pane="topRight" activeCell="B1" sqref="B1"/>
      <selection pane="bottomLeft" activeCell="A5" sqref="A5"/>
      <selection pane="bottomRight" activeCell="K34" sqref="K34"/>
    </sheetView>
  </sheetViews>
  <sheetFormatPr defaultRowHeight="14.25" x14ac:dyDescent="0.45"/>
  <cols>
    <col min="1" max="1" width="40.1328125" bestFit="1" customWidth="1"/>
    <col min="2" max="2" width="14.73046875" bestFit="1" customWidth="1"/>
    <col min="3" max="3" width="6.796875" style="10" customWidth="1"/>
    <col min="4" max="4" width="6.796875" style="10" bestFit="1" customWidth="1"/>
    <col min="5" max="5" width="8.6640625" style="10" bestFit="1" customWidth="1"/>
    <col min="6" max="6" width="7.796875" bestFit="1" customWidth="1"/>
    <col min="7" max="7" width="6.73046875" bestFit="1" customWidth="1"/>
    <col min="8" max="8" width="6.796875" style="10" bestFit="1" customWidth="1"/>
    <col min="9" max="9" width="7.53125" bestFit="1" customWidth="1"/>
    <col min="10" max="10" width="3.06640625" bestFit="1" customWidth="1"/>
    <col min="11" max="11" width="10.06640625" style="10" bestFit="1" customWidth="1"/>
    <col min="12" max="12" width="10.6640625" style="10" bestFit="1" customWidth="1"/>
    <col min="13" max="13" width="10.6640625" bestFit="1" customWidth="1"/>
    <col min="14" max="14" width="8.3984375" style="10" bestFit="1" customWidth="1"/>
    <col min="15" max="15" width="12.19921875" style="10" bestFit="1" customWidth="1"/>
    <col min="16" max="16" width="6.796875" style="10" bestFit="1" customWidth="1"/>
    <col min="17" max="17" width="10.86328125" style="10" bestFit="1" customWidth="1"/>
    <col min="18" max="18" width="11" style="10" bestFit="1" customWidth="1"/>
    <col min="19" max="19" width="6.53125" bestFit="1" customWidth="1"/>
    <col min="20" max="21" width="9.86328125" bestFit="1" customWidth="1"/>
    <col min="22" max="22" width="6.33203125" bestFit="1" customWidth="1"/>
    <col min="23" max="23" width="9.86328125" bestFit="1" customWidth="1"/>
  </cols>
  <sheetData>
    <row r="1" spans="1:20" x14ac:dyDescent="0.45">
      <c r="A1" t="s">
        <v>592</v>
      </c>
      <c r="B1" t="s">
        <v>589</v>
      </c>
    </row>
    <row r="3" spans="1:20" x14ac:dyDescent="0.45">
      <c r="A3" t="s">
        <v>290</v>
      </c>
      <c r="B3" t="s">
        <v>289</v>
      </c>
    </row>
    <row r="4" spans="1:20" s="1" customFormat="1" ht="46.15" customHeight="1" x14ac:dyDescent="0.45">
      <c r="A4" s="1" t="s">
        <v>287</v>
      </c>
      <c r="B4" s="1" t="s">
        <v>483</v>
      </c>
      <c r="C4" s="12" t="s">
        <v>469</v>
      </c>
      <c r="D4" s="12" t="s">
        <v>470</v>
      </c>
      <c r="E4" s="12" t="s">
        <v>472</v>
      </c>
      <c r="F4" s="1" t="s">
        <v>480</v>
      </c>
      <c r="G4" s="1" t="s">
        <v>471</v>
      </c>
      <c r="H4" s="12" t="s">
        <v>476</v>
      </c>
      <c r="I4" s="1" t="s">
        <v>767</v>
      </c>
      <c r="J4" s="1" t="s">
        <v>463</v>
      </c>
      <c r="K4" s="12" t="s">
        <v>474</v>
      </c>
      <c r="L4" s="12" t="s">
        <v>473</v>
      </c>
      <c r="M4" s="1" t="s">
        <v>481</v>
      </c>
      <c r="N4" s="12" t="s">
        <v>482</v>
      </c>
      <c r="O4" s="12" t="s">
        <v>475</v>
      </c>
      <c r="P4" s="12" t="s">
        <v>477</v>
      </c>
      <c r="Q4" s="12" t="s">
        <v>478</v>
      </c>
      <c r="R4" s="12" t="s">
        <v>479</v>
      </c>
      <c r="S4" s="1" t="s">
        <v>756</v>
      </c>
      <c r="T4" s="1" t="s">
        <v>288</v>
      </c>
    </row>
    <row r="5" spans="1:20" x14ac:dyDescent="0.45">
      <c r="A5" s="5" t="s">
        <v>249</v>
      </c>
      <c r="F5">
        <v>1</v>
      </c>
      <c r="J5">
        <v>8</v>
      </c>
      <c r="M5">
        <v>1</v>
      </c>
      <c r="T5">
        <v>10</v>
      </c>
    </row>
    <row r="6" spans="1:20" x14ac:dyDescent="0.45">
      <c r="A6" s="6" t="s">
        <v>38</v>
      </c>
      <c r="F6">
        <v>1</v>
      </c>
      <c r="J6">
        <v>5</v>
      </c>
      <c r="M6">
        <v>1</v>
      </c>
      <c r="T6">
        <v>7</v>
      </c>
    </row>
    <row r="7" spans="1:20" x14ac:dyDescent="0.45">
      <c r="A7" s="7" t="s">
        <v>47</v>
      </c>
      <c r="J7">
        <v>1</v>
      </c>
      <c r="T7">
        <v>1</v>
      </c>
    </row>
    <row r="8" spans="1:20" x14ac:dyDescent="0.45">
      <c r="A8" s="7" t="s">
        <v>275</v>
      </c>
      <c r="F8">
        <v>1</v>
      </c>
      <c r="T8">
        <v>1</v>
      </c>
    </row>
    <row r="9" spans="1:20" x14ac:dyDescent="0.45">
      <c r="A9" s="7" t="s">
        <v>274</v>
      </c>
      <c r="M9">
        <v>1</v>
      </c>
      <c r="T9">
        <v>1</v>
      </c>
    </row>
    <row r="10" spans="1:20" x14ac:dyDescent="0.45">
      <c r="A10" s="7" t="s">
        <v>273</v>
      </c>
      <c r="J10">
        <v>1</v>
      </c>
      <c r="T10">
        <v>1</v>
      </c>
    </row>
    <row r="11" spans="1:20" x14ac:dyDescent="0.45">
      <c r="A11" s="7" t="s">
        <v>46</v>
      </c>
      <c r="J11">
        <v>3</v>
      </c>
      <c r="T11">
        <v>3</v>
      </c>
    </row>
    <row r="12" spans="1:20" x14ac:dyDescent="0.45">
      <c r="A12" s="6" t="s">
        <v>157</v>
      </c>
      <c r="J12">
        <v>3</v>
      </c>
      <c r="T12">
        <v>3</v>
      </c>
    </row>
    <row r="13" spans="1:20" x14ac:dyDescent="0.45">
      <c r="A13" s="7" t="s">
        <v>158</v>
      </c>
      <c r="J13">
        <v>2</v>
      </c>
      <c r="T13">
        <v>2</v>
      </c>
    </row>
    <row r="14" spans="1:20" x14ac:dyDescent="0.45">
      <c r="A14" s="7" t="s">
        <v>159</v>
      </c>
      <c r="J14">
        <v>1</v>
      </c>
      <c r="T14">
        <v>1</v>
      </c>
    </row>
    <row r="15" spans="1:20" x14ac:dyDescent="0.45">
      <c r="A15" s="5" t="s">
        <v>135</v>
      </c>
      <c r="J15">
        <v>1</v>
      </c>
      <c r="T15">
        <v>1</v>
      </c>
    </row>
    <row r="16" spans="1:20" x14ac:dyDescent="0.45">
      <c r="A16" s="6" t="s">
        <v>157</v>
      </c>
      <c r="J16">
        <v>1</v>
      </c>
      <c r="T16">
        <v>1</v>
      </c>
    </row>
    <row r="17" spans="1:20" x14ac:dyDescent="0.45">
      <c r="A17" s="7" t="s">
        <v>166</v>
      </c>
      <c r="J17">
        <v>1</v>
      </c>
      <c r="T17">
        <v>1</v>
      </c>
    </row>
    <row r="18" spans="1:20" x14ac:dyDescent="0.45">
      <c r="A18" s="5" t="s">
        <v>248</v>
      </c>
      <c r="B18">
        <v>1</v>
      </c>
      <c r="C18" s="10">
        <v>8</v>
      </c>
      <c r="D18" s="10">
        <v>1</v>
      </c>
      <c r="E18" s="10">
        <v>3</v>
      </c>
      <c r="G18">
        <v>1</v>
      </c>
      <c r="H18" s="10">
        <v>1</v>
      </c>
      <c r="I18">
        <v>1</v>
      </c>
      <c r="J18">
        <v>32</v>
      </c>
      <c r="K18" s="10">
        <v>1</v>
      </c>
      <c r="L18" s="10">
        <v>1</v>
      </c>
      <c r="N18" s="10">
        <v>1</v>
      </c>
      <c r="O18" s="10">
        <v>1</v>
      </c>
      <c r="P18" s="10">
        <v>2</v>
      </c>
      <c r="Q18" s="10">
        <v>1</v>
      </c>
      <c r="R18" s="10">
        <v>5</v>
      </c>
      <c r="S18">
        <v>4</v>
      </c>
      <c r="T18">
        <v>64</v>
      </c>
    </row>
    <row r="19" spans="1:20" x14ac:dyDescent="0.45">
      <c r="A19" s="6" t="s">
        <v>38</v>
      </c>
      <c r="B19">
        <v>1</v>
      </c>
      <c r="C19" s="10">
        <v>8</v>
      </c>
      <c r="D19" s="10">
        <v>1</v>
      </c>
      <c r="E19" s="10">
        <v>3</v>
      </c>
      <c r="G19">
        <v>1</v>
      </c>
      <c r="H19" s="10">
        <v>1</v>
      </c>
      <c r="I19">
        <v>1</v>
      </c>
      <c r="J19">
        <v>10</v>
      </c>
      <c r="K19" s="10">
        <v>1</v>
      </c>
      <c r="L19" s="10">
        <v>1</v>
      </c>
      <c r="O19" s="10">
        <v>1</v>
      </c>
      <c r="P19" s="10">
        <v>1</v>
      </c>
      <c r="Q19" s="10">
        <v>1</v>
      </c>
      <c r="R19" s="10">
        <v>5</v>
      </c>
      <c r="S19">
        <v>4</v>
      </c>
      <c r="T19">
        <v>40</v>
      </c>
    </row>
    <row r="20" spans="1:20" x14ac:dyDescent="0.45">
      <c r="A20" s="7" t="s">
        <v>28</v>
      </c>
      <c r="C20" s="10">
        <v>1</v>
      </c>
      <c r="T20">
        <v>1</v>
      </c>
    </row>
    <row r="21" spans="1:20" x14ac:dyDescent="0.45">
      <c r="A21" s="7" t="s">
        <v>252</v>
      </c>
      <c r="D21" s="10">
        <v>1</v>
      </c>
      <c r="T21">
        <v>1</v>
      </c>
    </row>
    <row r="22" spans="1:20" x14ac:dyDescent="0.45">
      <c r="A22" s="7" t="s">
        <v>29</v>
      </c>
      <c r="B22">
        <v>1</v>
      </c>
      <c r="T22">
        <v>1</v>
      </c>
    </row>
    <row r="23" spans="1:20" x14ac:dyDescent="0.45">
      <c r="A23" s="7" t="s">
        <v>254</v>
      </c>
      <c r="E23" s="10">
        <v>3</v>
      </c>
      <c r="G23">
        <v>1</v>
      </c>
      <c r="K23" s="10">
        <v>1</v>
      </c>
      <c r="L23" s="10">
        <v>1</v>
      </c>
      <c r="T23">
        <v>6</v>
      </c>
    </row>
    <row r="24" spans="1:20" x14ac:dyDescent="0.45">
      <c r="A24" s="7" t="s">
        <v>261</v>
      </c>
      <c r="I24">
        <v>1</v>
      </c>
      <c r="S24">
        <v>4</v>
      </c>
      <c r="T24">
        <v>5</v>
      </c>
    </row>
    <row r="25" spans="1:20" x14ac:dyDescent="0.45">
      <c r="A25" s="7" t="s">
        <v>269</v>
      </c>
      <c r="J25">
        <v>5</v>
      </c>
      <c r="P25" s="10">
        <v>1</v>
      </c>
      <c r="Q25" s="10">
        <v>1</v>
      </c>
      <c r="T25">
        <v>7</v>
      </c>
    </row>
    <row r="26" spans="1:20" x14ac:dyDescent="0.45">
      <c r="A26" s="7" t="s">
        <v>35</v>
      </c>
      <c r="J26">
        <v>1</v>
      </c>
      <c r="T26">
        <v>1</v>
      </c>
    </row>
    <row r="27" spans="1:20" x14ac:dyDescent="0.45">
      <c r="A27" s="7" t="s">
        <v>44</v>
      </c>
      <c r="J27">
        <v>1</v>
      </c>
      <c r="T27">
        <v>1</v>
      </c>
    </row>
    <row r="28" spans="1:20" x14ac:dyDescent="0.45">
      <c r="A28" s="7" t="s">
        <v>45</v>
      </c>
      <c r="J28">
        <v>1</v>
      </c>
      <c r="T28">
        <v>1</v>
      </c>
    </row>
    <row r="29" spans="1:20" x14ac:dyDescent="0.45">
      <c r="A29" s="7" t="s">
        <v>30</v>
      </c>
      <c r="J29">
        <v>1</v>
      </c>
      <c r="T29">
        <v>1</v>
      </c>
    </row>
    <row r="30" spans="1:20" x14ac:dyDescent="0.45">
      <c r="A30" s="7" t="s">
        <v>31</v>
      </c>
      <c r="O30" s="10">
        <v>1</v>
      </c>
      <c r="T30">
        <v>1</v>
      </c>
    </row>
    <row r="31" spans="1:20" x14ac:dyDescent="0.45">
      <c r="A31" s="7" t="s">
        <v>32</v>
      </c>
      <c r="J31">
        <v>1</v>
      </c>
      <c r="T31">
        <v>1</v>
      </c>
    </row>
    <row r="32" spans="1:20" x14ac:dyDescent="0.45">
      <c r="A32" s="7" t="s">
        <v>33</v>
      </c>
      <c r="H32" s="10">
        <v>1</v>
      </c>
      <c r="T32">
        <v>1</v>
      </c>
    </row>
    <row r="33" spans="1:20" x14ac:dyDescent="0.45">
      <c r="A33" s="7" t="s">
        <v>34</v>
      </c>
      <c r="R33" s="10">
        <v>5</v>
      </c>
      <c r="T33">
        <v>5</v>
      </c>
    </row>
    <row r="34" spans="1:20" x14ac:dyDescent="0.45">
      <c r="A34" s="7" t="s">
        <v>162</v>
      </c>
      <c r="C34" s="10">
        <v>7</v>
      </c>
      <c r="T34">
        <v>7</v>
      </c>
    </row>
    <row r="35" spans="1:20" x14ac:dyDescent="0.45">
      <c r="A35" s="6" t="s">
        <v>157</v>
      </c>
      <c r="J35">
        <v>22</v>
      </c>
      <c r="N35" s="10">
        <v>1</v>
      </c>
      <c r="P35" s="10">
        <v>1</v>
      </c>
      <c r="T35">
        <v>24</v>
      </c>
    </row>
    <row r="36" spans="1:20" x14ac:dyDescent="0.45">
      <c r="A36" s="7" t="s">
        <v>281</v>
      </c>
      <c r="J36">
        <v>4</v>
      </c>
      <c r="T36">
        <v>4</v>
      </c>
    </row>
    <row r="37" spans="1:20" x14ac:dyDescent="0.45">
      <c r="A37" s="7" t="s">
        <v>217</v>
      </c>
      <c r="J37">
        <v>1</v>
      </c>
      <c r="T37">
        <v>1</v>
      </c>
    </row>
    <row r="38" spans="1:20" x14ac:dyDescent="0.45">
      <c r="A38" s="7" t="s">
        <v>280</v>
      </c>
      <c r="J38">
        <v>2</v>
      </c>
      <c r="T38">
        <v>2</v>
      </c>
    </row>
    <row r="39" spans="1:20" x14ac:dyDescent="0.45">
      <c r="A39" s="7" t="s">
        <v>282</v>
      </c>
      <c r="J39">
        <v>3</v>
      </c>
      <c r="T39">
        <v>3</v>
      </c>
    </row>
    <row r="40" spans="1:20" x14ac:dyDescent="0.45">
      <c r="A40" s="7" t="s">
        <v>160</v>
      </c>
      <c r="J40">
        <v>1</v>
      </c>
      <c r="T40">
        <v>1</v>
      </c>
    </row>
    <row r="41" spans="1:20" x14ac:dyDescent="0.45">
      <c r="A41" s="7" t="s">
        <v>161</v>
      </c>
      <c r="J41">
        <v>1</v>
      </c>
      <c r="T41">
        <v>1</v>
      </c>
    </row>
    <row r="42" spans="1:20" x14ac:dyDescent="0.45">
      <c r="A42" s="7" t="s">
        <v>163</v>
      </c>
      <c r="J42">
        <v>1</v>
      </c>
      <c r="T42">
        <v>1</v>
      </c>
    </row>
    <row r="43" spans="1:20" x14ac:dyDescent="0.45">
      <c r="A43" s="7" t="s">
        <v>164</v>
      </c>
      <c r="N43" s="10">
        <v>1</v>
      </c>
      <c r="T43">
        <v>1</v>
      </c>
    </row>
    <row r="44" spans="1:20" x14ac:dyDescent="0.45">
      <c r="A44" s="7" t="s">
        <v>401</v>
      </c>
      <c r="J44">
        <v>1</v>
      </c>
      <c r="T44">
        <v>1</v>
      </c>
    </row>
    <row r="45" spans="1:20" x14ac:dyDescent="0.45">
      <c r="A45" s="7" t="s">
        <v>165</v>
      </c>
      <c r="P45" s="10">
        <v>1</v>
      </c>
      <c r="T45">
        <v>1</v>
      </c>
    </row>
    <row r="46" spans="1:20" x14ac:dyDescent="0.45">
      <c r="A46" s="7" t="s">
        <v>286</v>
      </c>
      <c r="J46">
        <v>8</v>
      </c>
      <c r="T46">
        <v>8</v>
      </c>
    </row>
    <row r="47" spans="1:20" x14ac:dyDescent="0.45">
      <c r="A47" s="5" t="s">
        <v>288</v>
      </c>
      <c r="B47">
        <v>1</v>
      </c>
      <c r="C47" s="10">
        <v>8</v>
      </c>
      <c r="D47" s="10">
        <v>1</v>
      </c>
      <c r="E47" s="10">
        <v>3</v>
      </c>
      <c r="F47">
        <v>1</v>
      </c>
      <c r="G47">
        <v>1</v>
      </c>
      <c r="H47" s="10">
        <v>1</v>
      </c>
      <c r="I47">
        <v>1</v>
      </c>
      <c r="J47">
        <v>41</v>
      </c>
      <c r="K47" s="10">
        <v>1</v>
      </c>
      <c r="L47" s="10">
        <v>1</v>
      </c>
      <c r="M47">
        <v>1</v>
      </c>
      <c r="N47" s="10">
        <v>1</v>
      </c>
      <c r="O47" s="10">
        <v>1</v>
      </c>
      <c r="P47" s="10">
        <v>2</v>
      </c>
      <c r="Q47" s="10">
        <v>1</v>
      </c>
      <c r="R47" s="10">
        <v>5</v>
      </c>
      <c r="S47">
        <v>4</v>
      </c>
      <c r="T47">
        <v>75</v>
      </c>
    </row>
    <row r="48" spans="1:20" x14ac:dyDescent="0.45">
      <c r="C48"/>
      <c r="D48"/>
      <c r="E48"/>
      <c r="H48"/>
      <c r="K48"/>
      <c r="L48"/>
      <c r="N48"/>
      <c r="O48"/>
      <c r="P48"/>
      <c r="Q48"/>
      <c r="R48"/>
    </row>
    <row r="49" customFormat="1" x14ac:dyDescent="0.4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551F1-8904-477F-A0B9-1B7068BC1624}">
  <dimension ref="A1:L44"/>
  <sheetViews>
    <sheetView workbookViewId="0">
      <selection activeCell="G7" sqref="G7"/>
    </sheetView>
  </sheetViews>
  <sheetFormatPr defaultRowHeight="14.25" x14ac:dyDescent="0.45"/>
  <cols>
    <col min="1" max="1" width="26.86328125" customWidth="1"/>
    <col min="3" max="3" width="9.46484375" customWidth="1"/>
    <col min="8" max="8" width="11.59765625" customWidth="1"/>
  </cols>
  <sheetData>
    <row r="1" spans="1:12" ht="28.5" x14ac:dyDescent="0.45">
      <c r="A1" s="23" t="s">
        <v>287</v>
      </c>
      <c r="B1" s="23" t="s">
        <v>61</v>
      </c>
      <c r="C1" s="23" t="s">
        <v>675</v>
      </c>
      <c r="D1" s="45" t="s">
        <v>676</v>
      </c>
      <c r="E1" s="45" t="s">
        <v>677</v>
      </c>
      <c r="F1" s="23" t="s">
        <v>288</v>
      </c>
      <c r="I1" s="23" t="s">
        <v>61</v>
      </c>
      <c r="J1" s="23" t="s">
        <v>675</v>
      </c>
      <c r="K1" s="45" t="s">
        <v>676</v>
      </c>
      <c r="L1" s="45" t="s">
        <v>677</v>
      </c>
    </row>
    <row r="2" spans="1:12" x14ac:dyDescent="0.45">
      <c r="A2" s="21" t="s">
        <v>249</v>
      </c>
      <c r="B2" s="19">
        <v>8</v>
      </c>
      <c r="C2" s="19">
        <v>1</v>
      </c>
      <c r="D2" s="19">
        <v>1</v>
      </c>
      <c r="E2" s="19"/>
      <c r="F2" s="19">
        <v>10</v>
      </c>
      <c r="H2" t="s">
        <v>630</v>
      </c>
      <c r="I2" s="13">
        <v>10</v>
      </c>
      <c r="J2" s="13">
        <v>4</v>
      </c>
      <c r="K2" s="13">
        <v>17</v>
      </c>
      <c r="L2" s="13">
        <v>9</v>
      </c>
    </row>
    <row r="3" spans="1:12" x14ac:dyDescent="0.45">
      <c r="A3" s="22" t="s">
        <v>38</v>
      </c>
      <c r="B3" s="13">
        <v>5</v>
      </c>
      <c r="C3" s="13">
        <v>1</v>
      </c>
      <c r="D3" s="13">
        <v>1</v>
      </c>
      <c r="E3" s="13"/>
      <c r="F3" s="13">
        <v>7</v>
      </c>
      <c r="H3" t="s">
        <v>157</v>
      </c>
      <c r="I3" s="13">
        <v>22</v>
      </c>
      <c r="J3" s="13">
        <v>2</v>
      </c>
      <c r="K3" s="13">
        <v>0</v>
      </c>
      <c r="L3" s="13">
        <v>0</v>
      </c>
    </row>
    <row r="4" spans="1:12" x14ac:dyDescent="0.45">
      <c r="A4" s="7" t="s">
        <v>47</v>
      </c>
      <c r="B4">
        <v>1</v>
      </c>
      <c r="F4">
        <v>1</v>
      </c>
    </row>
    <row r="5" spans="1:12" x14ac:dyDescent="0.45">
      <c r="A5" s="7" t="s">
        <v>275</v>
      </c>
      <c r="C5">
        <v>1</v>
      </c>
      <c r="F5">
        <v>1</v>
      </c>
    </row>
    <row r="6" spans="1:12" x14ac:dyDescent="0.45">
      <c r="A6" s="7" t="s">
        <v>274</v>
      </c>
      <c r="D6">
        <v>1</v>
      </c>
      <c r="F6">
        <v>1</v>
      </c>
    </row>
    <row r="7" spans="1:12" x14ac:dyDescent="0.45">
      <c r="A7" s="7" t="s">
        <v>273</v>
      </c>
      <c r="B7">
        <v>1</v>
      </c>
      <c r="F7">
        <v>1</v>
      </c>
    </row>
    <row r="8" spans="1:12" x14ac:dyDescent="0.45">
      <c r="A8" s="7" t="s">
        <v>46</v>
      </c>
      <c r="B8">
        <v>3</v>
      </c>
      <c r="F8">
        <v>3</v>
      </c>
    </row>
    <row r="9" spans="1:12" x14ac:dyDescent="0.45">
      <c r="A9" s="22" t="s">
        <v>157</v>
      </c>
      <c r="B9" s="13">
        <v>3</v>
      </c>
      <c r="C9" s="13"/>
      <c r="D9" s="13"/>
      <c r="E9" s="13"/>
      <c r="F9" s="13">
        <v>3</v>
      </c>
    </row>
    <row r="10" spans="1:12" x14ac:dyDescent="0.45">
      <c r="A10" s="7" t="s">
        <v>158</v>
      </c>
      <c r="B10">
        <v>2</v>
      </c>
      <c r="F10">
        <v>2</v>
      </c>
    </row>
    <row r="11" spans="1:12" x14ac:dyDescent="0.45">
      <c r="A11" s="7" t="s">
        <v>159</v>
      </c>
      <c r="B11">
        <v>1</v>
      </c>
      <c r="F11">
        <v>1</v>
      </c>
    </row>
    <row r="12" spans="1:12" x14ac:dyDescent="0.45">
      <c r="A12" s="21" t="s">
        <v>135</v>
      </c>
      <c r="B12" s="19">
        <v>1</v>
      </c>
      <c r="C12" s="19"/>
      <c r="D12" s="19"/>
      <c r="E12" s="19"/>
      <c r="F12" s="19">
        <v>1</v>
      </c>
    </row>
    <row r="13" spans="1:12" x14ac:dyDescent="0.45">
      <c r="A13" s="22" t="s">
        <v>157</v>
      </c>
      <c r="B13" s="13">
        <v>1</v>
      </c>
      <c r="C13" s="13"/>
      <c r="D13" s="13"/>
      <c r="E13" s="13"/>
      <c r="F13" s="13">
        <v>1</v>
      </c>
    </row>
    <row r="14" spans="1:12" x14ac:dyDescent="0.45">
      <c r="A14" s="7" t="s">
        <v>166</v>
      </c>
      <c r="B14">
        <v>1</v>
      </c>
      <c r="F14">
        <v>1</v>
      </c>
    </row>
    <row r="15" spans="1:12" x14ac:dyDescent="0.45">
      <c r="A15" s="21" t="s">
        <v>248</v>
      </c>
      <c r="B15" s="19">
        <v>34</v>
      </c>
      <c r="C15" s="19">
        <v>6</v>
      </c>
      <c r="D15" s="19">
        <v>13</v>
      </c>
      <c r="E15" s="19">
        <v>9</v>
      </c>
      <c r="F15" s="19">
        <v>62</v>
      </c>
    </row>
    <row r="16" spans="1:12" x14ac:dyDescent="0.45">
      <c r="A16" s="22" t="s">
        <v>38</v>
      </c>
      <c r="B16" s="13">
        <v>12</v>
      </c>
      <c r="C16" s="13">
        <v>4</v>
      </c>
      <c r="D16" s="13">
        <v>13</v>
      </c>
      <c r="E16" s="13">
        <v>9</v>
      </c>
      <c r="F16" s="13">
        <v>38</v>
      </c>
    </row>
    <row r="17" spans="1:12" x14ac:dyDescent="0.45">
      <c r="A17" s="7" t="s">
        <v>28</v>
      </c>
      <c r="E17">
        <v>1</v>
      </c>
      <c r="F17">
        <v>1</v>
      </c>
    </row>
    <row r="18" spans="1:12" x14ac:dyDescent="0.45">
      <c r="A18" s="7" t="s">
        <v>252</v>
      </c>
      <c r="D18">
        <v>1</v>
      </c>
      <c r="F18">
        <v>1</v>
      </c>
    </row>
    <row r="19" spans="1:12" x14ac:dyDescent="0.45">
      <c r="A19" s="7" t="s">
        <v>29</v>
      </c>
      <c r="C19">
        <v>1</v>
      </c>
      <c r="F19">
        <v>1</v>
      </c>
    </row>
    <row r="20" spans="1:12" x14ac:dyDescent="0.45">
      <c r="A20" s="7" t="s">
        <v>254</v>
      </c>
      <c r="C20">
        <v>1</v>
      </c>
      <c r="D20">
        <v>5</v>
      </c>
      <c r="F20">
        <v>6</v>
      </c>
    </row>
    <row r="21" spans="1:12" x14ac:dyDescent="0.45">
      <c r="A21" s="7" t="s">
        <v>261</v>
      </c>
      <c r="C21">
        <v>1</v>
      </c>
      <c r="D21">
        <v>4</v>
      </c>
      <c r="F21">
        <v>3</v>
      </c>
    </row>
    <row r="22" spans="1:12" x14ac:dyDescent="0.45">
      <c r="A22" s="7" t="s">
        <v>269</v>
      </c>
      <c r="B22">
        <v>5</v>
      </c>
      <c r="C22">
        <v>1</v>
      </c>
      <c r="D22">
        <v>1</v>
      </c>
      <c r="F22">
        <v>7</v>
      </c>
    </row>
    <row r="23" spans="1:12" x14ac:dyDescent="0.45">
      <c r="A23" s="7" t="s">
        <v>35</v>
      </c>
      <c r="B23">
        <v>1</v>
      </c>
      <c r="F23">
        <v>1</v>
      </c>
      <c r="I23" s="23" t="s">
        <v>61</v>
      </c>
      <c r="J23" s="23" t="s">
        <v>675</v>
      </c>
      <c r="K23" s="45" t="s">
        <v>676</v>
      </c>
      <c r="L23" s="45" t="s">
        <v>677</v>
      </c>
    </row>
    <row r="24" spans="1:12" x14ac:dyDescent="0.45">
      <c r="A24" s="7" t="s">
        <v>44</v>
      </c>
      <c r="B24">
        <v>1</v>
      </c>
      <c r="F24">
        <v>1</v>
      </c>
      <c r="H24" t="s">
        <v>630</v>
      </c>
      <c r="I24" s="13">
        <v>32</v>
      </c>
      <c r="J24" s="13">
        <v>10</v>
      </c>
      <c r="K24" s="13">
        <v>34</v>
      </c>
      <c r="L24" s="13">
        <v>24</v>
      </c>
    </row>
    <row r="25" spans="1:12" x14ac:dyDescent="0.45">
      <c r="A25" s="7" t="s">
        <v>45</v>
      </c>
      <c r="B25">
        <v>1</v>
      </c>
      <c r="F25">
        <v>1</v>
      </c>
      <c r="H25" t="s">
        <v>157</v>
      </c>
      <c r="I25" s="13">
        <v>92</v>
      </c>
      <c r="J25" s="13">
        <v>8</v>
      </c>
      <c r="K25" s="13">
        <v>0</v>
      </c>
      <c r="L25" s="13">
        <v>0</v>
      </c>
    </row>
    <row r="26" spans="1:12" x14ac:dyDescent="0.45">
      <c r="A26" s="7" t="s">
        <v>30</v>
      </c>
      <c r="B26">
        <v>1</v>
      </c>
      <c r="F26">
        <v>1</v>
      </c>
    </row>
    <row r="27" spans="1:12" x14ac:dyDescent="0.45">
      <c r="A27" s="7" t="s">
        <v>31</v>
      </c>
      <c r="D27">
        <v>1</v>
      </c>
      <c r="F27">
        <v>1</v>
      </c>
    </row>
    <row r="28" spans="1:12" x14ac:dyDescent="0.45">
      <c r="A28" s="7" t="s">
        <v>32</v>
      </c>
      <c r="B28">
        <v>1</v>
      </c>
      <c r="F28">
        <v>1</v>
      </c>
    </row>
    <row r="29" spans="1:12" x14ac:dyDescent="0.45">
      <c r="A29" s="7" t="s">
        <v>33</v>
      </c>
      <c r="E29">
        <v>1</v>
      </c>
      <c r="F29">
        <v>1</v>
      </c>
    </row>
    <row r="30" spans="1:12" x14ac:dyDescent="0.45">
      <c r="A30" s="7" t="s">
        <v>34</v>
      </c>
      <c r="D30">
        <v>5</v>
      </c>
      <c r="F30">
        <v>5</v>
      </c>
    </row>
    <row r="31" spans="1:12" x14ac:dyDescent="0.45">
      <c r="A31" s="7" t="s">
        <v>162</v>
      </c>
      <c r="E31">
        <v>7</v>
      </c>
      <c r="F31">
        <v>7</v>
      </c>
    </row>
    <row r="32" spans="1:12" x14ac:dyDescent="0.45">
      <c r="A32" s="22" t="s">
        <v>157</v>
      </c>
      <c r="B32" s="13">
        <v>22</v>
      </c>
      <c r="C32" s="13">
        <v>2</v>
      </c>
      <c r="D32" s="13"/>
      <c r="E32" s="13"/>
      <c r="F32" s="13">
        <v>24</v>
      </c>
    </row>
    <row r="33" spans="1:6" x14ac:dyDescent="0.45">
      <c r="A33" s="7" t="s">
        <v>281</v>
      </c>
      <c r="B33">
        <v>4</v>
      </c>
      <c r="F33">
        <v>4</v>
      </c>
    </row>
    <row r="34" spans="1:6" x14ac:dyDescent="0.45">
      <c r="A34" s="7" t="s">
        <v>217</v>
      </c>
      <c r="B34">
        <v>1</v>
      </c>
      <c r="F34">
        <v>1</v>
      </c>
    </row>
    <row r="35" spans="1:6" x14ac:dyDescent="0.45">
      <c r="A35" s="7" t="s">
        <v>280</v>
      </c>
      <c r="B35">
        <v>2</v>
      </c>
      <c r="F35">
        <v>2</v>
      </c>
    </row>
    <row r="36" spans="1:6" x14ac:dyDescent="0.45">
      <c r="A36" s="7" t="s">
        <v>282</v>
      </c>
      <c r="B36">
        <v>3</v>
      </c>
      <c r="F36">
        <v>3</v>
      </c>
    </row>
    <row r="37" spans="1:6" x14ac:dyDescent="0.45">
      <c r="A37" s="7" t="s">
        <v>160</v>
      </c>
      <c r="B37">
        <v>1</v>
      </c>
      <c r="F37">
        <v>1</v>
      </c>
    </row>
    <row r="38" spans="1:6" x14ac:dyDescent="0.45">
      <c r="A38" s="7" t="s">
        <v>161</v>
      </c>
      <c r="B38">
        <v>1</v>
      </c>
      <c r="F38">
        <v>1</v>
      </c>
    </row>
    <row r="39" spans="1:6" x14ac:dyDescent="0.45">
      <c r="A39" s="7" t="s">
        <v>163</v>
      </c>
      <c r="B39">
        <v>1</v>
      </c>
      <c r="F39">
        <v>1</v>
      </c>
    </row>
    <row r="40" spans="1:6" x14ac:dyDescent="0.45">
      <c r="A40" s="7" t="s">
        <v>164</v>
      </c>
      <c r="C40">
        <v>1</v>
      </c>
      <c r="F40">
        <v>1</v>
      </c>
    </row>
    <row r="41" spans="1:6" x14ac:dyDescent="0.45">
      <c r="A41" s="7" t="s">
        <v>401</v>
      </c>
      <c r="B41">
        <v>1</v>
      </c>
      <c r="F41">
        <v>1</v>
      </c>
    </row>
    <row r="42" spans="1:6" x14ac:dyDescent="0.45">
      <c r="A42" s="7" t="s">
        <v>165</v>
      </c>
      <c r="C42">
        <v>1</v>
      </c>
      <c r="F42">
        <v>1</v>
      </c>
    </row>
    <row r="43" spans="1:6" x14ac:dyDescent="0.45">
      <c r="A43" s="7" t="s">
        <v>286</v>
      </c>
      <c r="B43">
        <v>8</v>
      </c>
      <c r="F43">
        <v>8</v>
      </c>
    </row>
    <row r="44" spans="1:6" x14ac:dyDescent="0.45">
      <c r="A44" s="44" t="s">
        <v>288</v>
      </c>
      <c r="B44" s="43">
        <v>43</v>
      </c>
      <c r="C44" s="43">
        <v>7</v>
      </c>
      <c r="D44" s="46">
        <v>14</v>
      </c>
      <c r="E44" s="46">
        <v>9</v>
      </c>
      <c r="F44" s="43">
        <v>73</v>
      </c>
    </row>
  </sheetData>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62A14-5D3C-4130-9738-171F8A67A08B}">
  <dimension ref="A3:D47"/>
  <sheetViews>
    <sheetView topLeftCell="A19" workbookViewId="0">
      <selection activeCell="A29" sqref="A29"/>
    </sheetView>
  </sheetViews>
  <sheetFormatPr defaultRowHeight="14.25" x14ac:dyDescent="0.45"/>
  <cols>
    <col min="1" max="1" width="40.1328125" bestFit="1" customWidth="1"/>
    <col min="2" max="2" width="14.73046875" bestFit="1" customWidth="1"/>
    <col min="3" max="3" width="3.59765625" bestFit="1" customWidth="1"/>
    <col min="4" max="4" width="9.86328125" bestFit="1" customWidth="1"/>
    <col min="5" max="5" width="3.59765625" bestFit="1" customWidth="1"/>
    <col min="6" max="6" width="6.33203125" bestFit="1" customWidth="1"/>
    <col min="7" max="7" width="9.86328125" bestFit="1" customWidth="1"/>
  </cols>
  <sheetData>
    <row r="3" spans="1:4" x14ac:dyDescent="0.45">
      <c r="A3" s="4" t="s">
        <v>290</v>
      </c>
      <c r="B3" s="4" t="s">
        <v>289</v>
      </c>
    </row>
    <row r="4" spans="1:4" x14ac:dyDescent="0.45">
      <c r="A4" s="4" t="s">
        <v>287</v>
      </c>
      <c r="B4" t="s">
        <v>92</v>
      </c>
      <c r="C4" t="s">
        <v>86</v>
      </c>
      <c r="D4" t="s">
        <v>288</v>
      </c>
    </row>
    <row r="5" spans="1:4" x14ac:dyDescent="0.45">
      <c r="A5" s="5" t="s">
        <v>249</v>
      </c>
      <c r="B5">
        <v>4</v>
      </c>
      <c r="C5">
        <v>3</v>
      </c>
      <c r="D5">
        <v>7</v>
      </c>
    </row>
    <row r="6" spans="1:4" x14ac:dyDescent="0.45">
      <c r="A6" s="6" t="s">
        <v>38</v>
      </c>
      <c r="B6">
        <v>3</v>
      </c>
      <c r="C6">
        <v>2</v>
      </c>
      <c r="D6">
        <v>5</v>
      </c>
    </row>
    <row r="7" spans="1:4" x14ac:dyDescent="0.45">
      <c r="A7" s="7" t="s">
        <v>47</v>
      </c>
      <c r="B7">
        <v>1</v>
      </c>
      <c r="D7">
        <v>1</v>
      </c>
    </row>
    <row r="8" spans="1:4" x14ac:dyDescent="0.45">
      <c r="A8" s="7" t="s">
        <v>275</v>
      </c>
      <c r="C8">
        <v>1</v>
      </c>
      <c r="D8">
        <v>1</v>
      </c>
    </row>
    <row r="9" spans="1:4" x14ac:dyDescent="0.45">
      <c r="A9" s="7" t="s">
        <v>274</v>
      </c>
      <c r="B9">
        <v>1</v>
      </c>
      <c r="D9">
        <v>1</v>
      </c>
    </row>
    <row r="10" spans="1:4" x14ac:dyDescent="0.45">
      <c r="A10" s="7" t="s">
        <v>273</v>
      </c>
      <c r="B10">
        <v>1</v>
      </c>
      <c r="D10">
        <v>1</v>
      </c>
    </row>
    <row r="11" spans="1:4" x14ac:dyDescent="0.45">
      <c r="A11" s="7" t="s">
        <v>46</v>
      </c>
      <c r="C11">
        <v>1</v>
      </c>
      <c r="D11">
        <v>1</v>
      </c>
    </row>
    <row r="12" spans="1:4" x14ac:dyDescent="0.45">
      <c r="A12" s="6" t="s">
        <v>157</v>
      </c>
      <c r="B12">
        <v>1</v>
      </c>
      <c r="C12">
        <v>1</v>
      </c>
      <c r="D12">
        <v>2</v>
      </c>
    </row>
    <row r="13" spans="1:4" x14ac:dyDescent="0.45">
      <c r="A13" s="7" t="s">
        <v>158</v>
      </c>
      <c r="B13">
        <v>1</v>
      </c>
      <c r="D13">
        <v>1</v>
      </c>
    </row>
    <row r="14" spans="1:4" x14ac:dyDescent="0.45">
      <c r="A14" s="7" t="s">
        <v>159</v>
      </c>
      <c r="C14">
        <v>1</v>
      </c>
      <c r="D14">
        <v>1</v>
      </c>
    </row>
    <row r="15" spans="1:4" x14ac:dyDescent="0.45">
      <c r="A15" s="5" t="s">
        <v>135</v>
      </c>
      <c r="B15">
        <v>1</v>
      </c>
      <c r="D15">
        <v>1</v>
      </c>
    </row>
    <row r="16" spans="1:4" x14ac:dyDescent="0.45">
      <c r="A16" s="6" t="s">
        <v>157</v>
      </c>
      <c r="B16">
        <v>1</v>
      </c>
      <c r="D16">
        <v>1</v>
      </c>
    </row>
    <row r="17" spans="1:4" x14ac:dyDescent="0.45">
      <c r="A17" s="7" t="s">
        <v>166</v>
      </c>
      <c r="B17">
        <v>1</v>
      </c>
      <c r="D17">
        <v>1</v>
      </c>
    </row>
    <row r="18" spans="1:4" x14ac:dyDescent="0.45">
      <c r="A18" s="5" t="s">
        <v>248</v>
      </c>
      <c r="B18">
        <v>22</v>
      </c>
      <c r="C18">
        <v>4</v>
      </c>
      <c r="D18">
        <v>26</v>
      </c>
    </row>
    <row r="19" spans="1:4" x14ac:dyDescent="0.45">
      <c r="A19" s="6" t="s">
        <v>38</v>
      </c>
      <c r="B19">
        <v>12</v>
      </c>
      <c r="C19">
        <v>3</v>
      </c>
      <c r="D19">
        <v>15</v>
      </c>
    </row>
    <row r="20" spans="1:4" x14ac:dyDescent="0.45">
      <c r="A20" s="7" t="s">
        <v>28</v>
      </c>
      <c r="B20">
        <v>1</v>
      </c>
      <c r="D20">
        <v>1</v>
      </c>
    </row>
    <row r="21" spans="1:4" x14ac:dyDescent="0.45">
      <c r="A21" s="7" t="s">
        <v>252</v>
      </c>
      <c r="B21">
        <v>1</v>
      </c>
      <c r="D21">
        <v>1</v>
      </c>
    </row>
    <row r="22" spans="1:4" x14ac:dyDescent="0.45">
      <c r="A22" s="7" t="s">
        <v>29</v>
      </c>
      <c r="B22">
        <v>1</v>
      </c>
      <c r="D22">
        <v>1</v>
      </c>
    </row>
    <row r="23" spans="1:4" x14ac:dyDescent="0.45">
      <c r="A23" s="7" t="s">
        <v>254</v>
      </c>
      <c r="C23">
        <v>1</v>
      </c>
      <c r="D23">
        <v>1</v>
      </c>
    </row>
    <row r="24" spans="1:4" x14ac:dyDescent="0.45">
      <c r="A24" s="7" t="s">
        <v>261</v>
      </c>
      <c r="C24">
        <v>1</v>
      </c>
      <c r="D24">
        <v>1</v>
      </c>
    </row>
    <row r="25" spans="1:4" x14ac:dyDescent="0.45">
      <c r="A25" s="7" t="s">
        <v>269</v>
      </c>
      <c r="B25">
        <v>1</v>
      </c>
      <c r="D25">
        <v>1</v>
      </c>
    </row>
    <row r="26" spans="1:4" x14ac:dyDescent="0.45">
      <c r="A26" s="7" t="s">
        <v>35</v>
      </c>
      <c r="B26">
        <v>1</v>
      </c>
      <c r="D26">
        <v>1</v>
      </c>
    </row>
    <row r="27" spans="1:4" x14ac:dyDescent="0.45">
      <c r="A27" s="7" t="s">
        <v>44</v>
      </c>
      <c r="B27">
        <v>1</v>
      </c>
      <c r="D27">
        <v>1</v>
      </c>
    </row>
    <row r="28" spans="1:4" x14ac:dyDescent="0.45">
      <c r="A28" s="7" t="s">
        <v>45</v>
      </c>
      <c r="B28">
        <v>1</v>
      </c>
      <c r="D28">
        <v>1</v>
      </c>
    </row>
    <row r="29" spans="1:4" x14ac:dyDescent="0.45">
      <c r="A29" s="7" t="s">
        <v>30</v>
      </c>
      <c r="B29">
        <v>1</v>
      </c>
      <c r="D29">
        <v>1</v>
      </c>
    </row>
    <row r="30" spans="1:4" x14ac:dyDescent="0.45">
      <c r="A30" s="7" t="s">
        <v>31</v>
      </c>
      <c r="C30">
        <v>1</v>
      </c>
      <c r="D30">
        <v>1</v>
      </c>
    </row>
    <row r="31" spans="1:4" x14ac:dyDescent="0.45">
      <c r="A31" s="7" t="s">
        <v>32</v>
      </c>
      <c r="B31">
        <v>1</v>
      </c>
      <c r="D31">
        <v>1</v>
      </c>
    </row>
    <row r="32" spans="1:4" x14ac:dyDescent="0.45">
      <c r="A32" s="7" t="s">
        <v>33</v>
      </c>
      <c r="B32">
        <v>1</v>
      </c>
      <c r="D32">
        <v>1</v>
      </c>
    </row>
    <row r="33" spans="1:4" x14ac:dyDescent="0.45">
      <c r="A33" s="7" t="s">
        <v>34</v>
      </c>
      <c r="B33">
        <v>1</v>
      </c>
      <c r="D33">
        <v>1</v>
      </c>
    </row>
    <row r="34" spans="1:4" x14ac:dyDescent="0.45">
      <c r="A34" s="7" t="s">
        <v>162</v>
      </c>
      <c r="B34">
        <v>1</v>
      </c>
      <c r="D34">
        <v>1</v>
      </c>
    </row>
    <row r="35" spans="1:4" x14ac:dyDescent="0.45">
      <c r="A35" s="6" t="s">
        <v>157</v>
      </c>
      <c r="B35">
        <v>10</v>
      </c>
      <c r="C35">
        <v>1</v>
      </c>
      <c r="D35">
        <v>11</v>
      </c>
    </row>
    <row r="36" spans="1:4" x14ac:dyDescent="0.45">
      <c r="A36" s="7" t="s">
        <v>281</v>
      </c>
      <c r="B36">
        <v>1</v>
      </c>
      <c r="D36">
        <v>1</v>
      </c>
    </row>
    <row r="37" spans="1:4" x14ac:dyDescent="0.45">
      <c r="A37" s="7" t="s">
        <v>217</v>
      </c>
      <c r="B37">
        <v>1</v>
      </c>
      <c r="D37">
        <v>1</v>
      </c>
    </row>
    <row r="38" spans="1:4" x14ac:dyDescent="0.45">
      <c r="A38" s="7" t="s">
        <v>280</v>
      </c>
      <c r="B38">
        <v>1</v>
      </c>
      <c r="D38">
        <v>1</v>
      </c>
    </row>
    <row r="39" spans="1:4" x14ac:dyDescent="0.45">
      <c r="A39" s="7" t="s">
        <v>282</v>
      </c>
      <c r="B39">
        <v>1</v>
      </c>
      <c r="D39">
        <v>1</v>
      </c>
    </row>
    <row r="40" spans="1:4" x14ac:dyDescent="0.45">
      <c r="A40" s="7" t="s">
        <v>160</v>
      </c>
      <c r="B40">
        <v>1</v>
      </c>
      <c r="D40">
        <v>1</v>
      </c>
    </row>
    <row r="41" spans="1:4" x14ac:dyDescent="0.45">
      <c r="A41" s="7" t="s">
        <v>161</v>
      </c>
      <c r="B41">
        <v>1</v>
      </c>
      <c r="D41">
        <v>1</v>
      </c>
    </row>
    <row r="42" spans="1:4" x14ac:dyDescent="0.45">
      <c r="A42" s="7" t="s">
        <v>163</v>
      </c>
      <c r="C42">
        <v>1</v>
      </c>
      <c r="D42">
        <v>1</v>
      </c>
    </row>
    <row r="43" spans="1:4" x14ac:dyDescent="0.45">
      <c r="A43" s="7" t="s">
        <v>164</v>
      </c>
      <c r="B43">
        <v>1</v>
      </c>
      <c r="D43">
        <v>1</v>
      </c>
    </row>
    <row r="44" spans="1:4" x14ac:dyDescent="0.45">
      <c r="A44" s="7" t="s">
        <v>401</v>
      </c>
      <c r="B44">
        <v>1</v>
      </c>
      <c r="D44">
        <v>1</v>
      </c>
    </row>
    <row r="45" spans="1:4" x14ac:dyDescent="0.45">
      <c r="A45" s="7" t="s">
        <v>165</v>
      </c>
      <c r="B45">
        <v>1</v>
      </c>
      <c r="D45">
        <v>1</v>
      </c>
    </row>
    <row r="46" spans="1:4" x14ac:dyDescent="0.45">
      <c r="A46" s="7" t="s">
        <v>286</v>
      </c>
      <c r="B46">
        <v>1</v>
      </c>
      <c r="D46">
        <v>1</v>
      </c>
    </row>
    <row r="47" spans="1:4" x14ac:dyDescent="0.45">
      <c r="A47" s="5" t="s">
        <v>288</v>
      </c>
      <c r="B47">
        <v>27</v>
      </c>
      <c r="C47">
        <v>7</v>
      </c>
      <c r="D47">
        <v>34</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69420-39D2-4F9B-8636-3508955B71EF}">
  <dimension ref="A1:Q49"/>
  <sheetViews>
    <sheetView topLeftCell="I4" workbookViewId="0">
      <selection activeCell="M15" sqref="M15"/>
    </sheetView>
  </sheetViews>
  <sheetFormatPr defaultRowHeight="14.25" x14ac:dyDescent="0.45"/>
  <cols>
    <col min="1" max="1" width="40.1328125" bestFit="1" customWidth="1"/>
    <col min="2" max="2" width="14.73046875" bestFit="1" customWidth="1"/>
    <col min="3" max="3" width="7.73046875" bestFit="1" customWidth="1"/>
    <col min="4" max="4" width="8.9296875" bestFit="1" customWidth="1"/>
    <col min="5" max="5" width="6.19921875" bestFit="1" customWidth="1"/>
    <col min="6" max="6" width="3" bestFit="1" customWidth="1"/>
    <col min="7" max="7" width="7.73046875" bestFit="1" customWidth="1"/>
    <col min="8" max="8" width="7.53125" customWidth="1"/>
    <col min="9" max="9" width="7.19921875" bestFit="1" customWidth="1"/>
    <col min="10" max="10" width="14.1328125" bestFit="1" customWidth="1"/>
    <col min="11" max="11" width="13.19921875" bestFit="1" customWidth="1"/>
    <col min="12" max="12" width="8.19921875" bestFit="1" customWidth="1"/>
    <col min="13" max="13" width="7.19921875" bestFit="1" customWidth="1"/>
    <col min="14" max="14" width="10.6640625" bestFit="1" customWidth="1"/>
    <col min="15" max="15" width="4.73046875" bestFit="1" customWidth="1"/>
    <col min="16" max="16" width="5.59765625" bestFit="1" customWidth="1"/>
    <col min="17" max="18" width="9.86328125" bestFit="1" customWidth="1"/>
    <col min="19" max="19" width="4.46484375" bestFit="1" customWidth="1"/>
    <col min="20" max="20" width="6.33203125" bestFit="1" customWidth="1"/>
    <col min="21" max="21" width="9.86328125" bestFit="1" customWidth="1"/>
  </cols>
  <sheetData>
    <row r="1" spans="1:17" x14ac:dyDescent="0.45">
      <c r="A1" s="4" t="s">
        <v>8</v>
      </c>
      <c r="B1" t="s">
        <v>589</v>
      </c>
    </row>
    <row r="2" spans="1:17" x14ac:dyDescent="0.45">
      <c r="A2" s="4" t="s">
        <v>354</v>
      </c>
      <c r="B2" t="s">
        <v>589</v>
      </c>
    </row>
    <row r="3" spans="1:17" x14ac:dyDescent="0.45">
      <c r="A3" s="4" t="s">
        <v>592</v>
      </c>
      <c r="B3" t="s">
        <v>589</v>
      </c>
    </row>
    <row r="5" spans="1:17" s="1" customFormat="1" x14ac:dyDescent="0.45">
      <c r="A5" s="4" t="s">
        <v>290</v>
      </c>
      <c r="B5" s="4" t="s">
        <v>289</v>
      </c>
      <c r="C5"/>
      <c r="D5"/>
      <c r="E5"/>
      <c r="F5"/>
      <c r="G5"/>
      <c r="H5"/>
      <c r="I5"/>
      <c r="J5"/>
      <c r="K5"/>
      <c r="L5"/>
      <c r="M5"/>
      <c r="N5"/>
      <c r="O5"/>
      <c r="P5"/>
      <c r="Q5"/>
    </row>
    <row r="6" spans="1:17" ht="71.25" x14ac:dyDescent="0.45">
      <c r="A6" s="11" t="s">
        <v>287</v>
      </c>
      <c r="B6" s="1" t="s">
        <v>238</v>
      </c>
      <c r="C6" s="1" t="s">
        <v>438</v>
      </c>
      <c r="D6" s="1" t="s">
        <v>402</v>
      </c>
      <c r="E6" s="1" t="s">
        <v>437</v>
      </c>
      <c r="F6" s="1" t="s">
        <v>92</v>
      </c>
      <c r="G6" s="1" t="s">
        <v>102</v>
      </c>
      <c r="H6" s="1" t="s">
        <v>440</v>
      </c>
      <c r="I6" s="1" t="s">
        <v>112</v>
      </c>
      <c r="J6" s="1" t="s">
        <v>456</v>
      </c>
      <c r="K6" s="1" t="s">
        <v>459</v>
      </c>
      <c r="L6" s="1" t="s">
        <v>590</v>
      </c>
      <c r="M6" s="1" t="s">
        <v>593</v>
      </c>
      <c r="N6" s="1" t="s">
        <v>594</v>
      </c>
      <c r="O6" s="1" t="s">
        <v>610</v>
      </c>
      <c r="P6" s="1" t="s">
        <v>288</v>
      </c>
    </row>
    <row r="7" spans="1:17" x14ac:dyDescent="0.45">
      <c r="A7" s="5" t="s">
        <v>249</v>
      </c>
      <c r="E7">
        <v>1</v>
      </c>
      <c r="F7">
        <v>5</v>
      </c>
      <c r="L7">
        <v>1</v>
      </c>
      <c r="P7">
        <v>7</v>
      </c>
    </row>
    <row r="8" spans="1:17" x14ac:dyDescent="0.45">
      <c r="A8" s="6" t="s">
        <v>38</v>
      </c>
      <c r="F8">
        <v>4</v>
      </c>
      <c r="L8">
        <v>1</v>
      </c>
      <c r="P8">
        <v>5</v>
      </c>
    </row>
    <row r="9" spans="1:17" x14ac:dyDescent="0.45">
      <c r="A9" s="7" t="s">
        <v>47</v>
      </c>
      <c r="F9">
        <v>1</v>
      </c>
      <c r="P9">
        <v>1</v>
      </c>
    </row>
    <row r="10" spans="1:17" x14ac:dyDescent="0.45">
      <c r="A10" s="7" t="s">
        <v>275</v>
      </c>
      <c r="F10">
        <v>1</v>
      </c>
      <c r="P10">
        <v>1</v>
      </c>
    </row>
    <row r="11" spans="1:17" x14ac:dyDescent="0.45">
      <c r="A11" s="7" t="s">
        <v>274</v>
      </c>
      <c r="F11">
        <v>1</v>
      </c>
      <c r="P11">
        <v>1</v>
      </c>
    </row>
    <row r="12" spans="1:17" x14ac:dyDescent="0.45">
      <c r="A12" s="7" t="s">
        <v>273</v>
      </c>
      <c r="F12">
        <v>1</v>
      </c>
      <c r="P12">
        <v>1</v>
      </c>
    </row>
    <row r="13" spans="1:17" x14ac:dyDescent="0.45">
      <c r="A13" s="7" t="s">
        <v>46</v>
      </c>
      <c r="L13">
        <v>1</v>
      </c>
      <c r="P13">
        <v>1</v>
      </c>
    </row>
    <row r="14" spans="1:17" x14ac:dyDescent="0.45">
      <c r="A14" s="6" t="s">
        <v>157</v>
      </c>
      <c r="E14">
        <v>1</v>
      </c>
      <c r="F14">
        <v>1</v>
      </c>
      <c r="P14">
        <v>2</v>
      </c>
    </row>
    <row r="15" spans="1:17" x14ac:dyDescent="0.45">
      <c r="A15" s="7" t="s">
        <v>158</v>
      </c>
      <c r="F15">
        <v>1</v>
      </c>
      <c r="P15">
        <v>1</v>
      </c>
    </row>
    <row r="16" spans="1:17" x14ac:dyDescent="0.45">
      <c r="A16" s="7" t="s">
        <v>159</v>
      </c>
      <c r="E16">
        <v>1</v>
      </c>
      <c r="P16">
        <v>1</v>
      </c>
    </row>
    <row r="17" spans="1:16" x14ac:dyDescent="0.45">
      <c r="A17" s="5" t="s">
        <v>135</v>
      </c>
      <c r="F17">
        <v>1</v>
      </c>
      <c r="P17">
        <v>1</v>
      </c>
    </row>
    <row r="18" spans="1:16" x14ac:dyDescent="0.45">
      <c r="A18" s="6" t="s">
        <v>157</v>
      </c>
      <c r="F18">
        <v>1</v>
      </c>
      <c r="P18">
        <v>1</v>
      </c>
    </row>
    <row r="19" spans="1:16" x14ac:dyDescent="0.45">
      <c r="A19" s="7" t="s">
        <v>166</v>
      </c>
      <c r="F19">
        <v>1</v>
      </c>
      <c r="P19">
        <v>1</v>
      </c>
    </row>
    <row r="20" spans="1:16" x14ac:dyDescent="0.45">
      <c r="A20" s="5" t="s">
        <v>248</v>
      </c>
      <c r="B20">
        <v>1</v>
      </c>
      <c r="C20">
        <v>4</v>
      </c>
      <c r="D20">
        <v>1</v>
      </c>
      <c r="F20">
        <v>8</v>
      </c>
      <c r="G20">
        <v>3</v>
      </c>
      <c r="H20">
        <v>1</v>
      </c>
      <c r="I20">
        <v>3</v>
      </c>
      <c r="J20">
        <v>1</v>
      </c>
      <c r="K20">
        <v>1</v>
      </c>
      <c r="M20">
        <v>1</v>
      </c>
      <c r="N20">
        <v>1</v>
      </c>
      <c r="O20">
        <v>1</v>
      </c>
      <c r="P20">
        <v>26</v>
      </c>
    </row>
    <row r="21" spans="1:16" x14ac:dyDescent="0.45">
      <c r="A21" s="6" t="s">
        <v>38</v>
      </c>
      <c r="D21">
        <v>1</v>
      </c>
      <c r="F21">
        <v>4</v>
      </c>
      <c r="G21">
        <v>1</v>
      </c>
      <c r="H21">
        <v>1</v>
      </c>
      <c r="I21">
        <v>3</v>
      </c>
      <c r="J21">
        <v>1</v>
      </c>
      <c r="K21">
        <v>1</v>
      </c>
      <c r="M21">
        <v>1</v>
      </c>
      <c r="N21">
        <v>1</v>
      </c>
      <c r="O21">
        <v>1</v>
      </c>
      <c r="P21">
        <v>15</v>
      </c>
    </row>
    <row r="22" spans="1:16" x14ac:dyDescent="0.45">
      <c r="A22" s="7" t="s">
        <v>28</v>
      </c>
      <c r="F22">
        <v>1</v>
      </c>
      <c r="P22">
        <v>1</v>
      </c>
    </row>
    <row r="23" spans="1:16" x14ac:dyDescent="0.45">
      <c r="A23" s="7" t="s">
        <v>252</v>
      </c>
      <c r="F23">
        <v>1</v>
      </c>
      <c r="P23">
        <v>1</v>
      </c>
    </row>
    <row r="24" spans="1:16" x14ac:dyDescent="0.45">
      <c r="A24" s="7" t="s">
        <v>29</v>
      </c>
      <c r="M24">
        <v>1</v>
      </c>
      <c r="P24">
        <v>1</v>
      </c>
    </row>
    <row r="25" spans="1:16" x14ac:dyDescent="0.45">
      <c r="A25" s="7" t="s">
        <v>254</v>
      </c>
      <c r="N25">
        <v>1</v>
      </c>
      <c r="P25">
        <v>1</v>
      </c>
    </row>
    <row r="26" spans="1:16" x14ac:dyDescent="0.45">
      <c r="A26" s="7" t="s">
        <v>261</v>
      </c>
      <c r="D26">
        <v>1</v>
      </c>
      <c r="P26">
        <v>1</v>
      </c>
    </row>
    <row r="27" spans="1:16" x14ac:dyDescent="0.45">
      <c r="A27" s="7" t="s">
        <v>269</v>
      </c>
      <c r="F27">
        <v>1</v>
      </c>
      <c r="P27">
        <v>1</v>
      </c>
    </row>
    <row r="28" spans="1:16" x14ac:dyDescent="0.45">
      <c r="A28" s="7" t="s">
        <v>35</v>
      </c>
      <c r="G28">
        <v>1</v>
      </c>
      <c r="P28">
        <v>1</v>
      </c>
    </row>
    <row r="29" spans="1:16" x14ac:dyDescent="0.45">
      <c r="A29" s="7" t="s">
        <v>44</v>
      </c>
      <c r="H29">
        <v>1</v>
      </c>
      <c r="P29">
        <v>1</v>
      </c>
    </row>
    <row r="30" spans="1:16" x14ac:dyDescent="0.45">
      <c r="A30" s="7" t="s">
        <v>45</v>
      </c>
      <c r="F30">
        <v>1</v>
      </c>
      <c r="P30">
        <v>1</v>
      </c>
    </row>
    <row r="31" spans="1:16" x14ac:dyDescent="0.45">
      <c r="A31" s="7" t="s">
        <v>30</v>
      </c>
      <c r="I31">
        <v>1</v>
      </c>
      <c r="P31">
        <v>1</v>
      </c>
    </row>
    <row r="32" spans="1:16" x14ac:dyDescent="0.45">
      <c r="A32" s="7" t="s">
        <v>31</v>
      </c>
      <c r="J32">
        <v>1</v>
      </c>
      <c r="P32">
        <v>1</v>
      </c>
    </row>
    <row r="33" spans="1:16" x14ac:dyDescent="0.45">
      <c r="A33" s="7" t="s">
        <v>32</v>
      </c>
      <c r="I33">
        <v>1</v>
      </c>
      <c r="P33">
        <v>1</v>
      </c>
    </row>
    <row r="34" spans="1:16" x14ac:dyDescent="0.45">
      <c r="A34" s="7" t="s">
        <v>33</v>
      </c>
      <c r="I34">
        <v>1</v>
      </c>
      <c r="P34">
        <v>1</v>
      </c>
    </row>
    <row r="35" spans="1:16" x14ac:dyDescent="0.45">
      <c r="A35" s="7" t="s">
        <v>34</v>
      </c>
      <c r="K35">
        <v>1</v>
      </c>
      <c r="P35">
        <v>1</v>
      </c>
    </row>
    <row r="36" spans="1:16" x14ac:dyDescent="0.45">
      <c r="A36" s="7" t="s">
        <v>162</v>
      </c>
      <c r="O36">
        <v>1</v>
      </c>
      <c r="P36">
        <v>1</v>
      </c>
    </row>
    <row r="37" spans="1:16" x14ac:dyDescent="0.45">
      <c r="A37" s="6" t="s">
        <v>157</v>
      </c>
      <c r="B37">
        <v>1</v>
      </c>
      <c r="C37">
        <v>4</v>
      </c>
      <c r="F37">
        <v>4</v>
      </c>
      <c r="G37">
        <v>2</v>
      </c>
      <c r="P37">
        <v>11</v>
      </c>
    </row>
    <row r="38" spans="1:16" x14ac:dyDescent="0.45">
      <c r="A38" s="7" t="s">
        <v>281</v>
      </c>
      <c r="F38">
        <v>1</v>
      </c>
      <c r="P38">
        <v>1</v>
      </c>
    </row>
    <row r="39" spans="1:16" x14ac:dyDescent="0.45">
      <c r="A39" s="7" t="s">
        <v>217</v>
      </c>
      <c r="G39">
        <v>1</v>
      </c>
      <c r="P39">
        <v>1</v>
      </c>
    </row>
    <row r="40" spans="1:16" x14ac:dyDescent="0.45">
      <c r="A40" s="7" t="s">
        <v>280</v>
      </c>
      <c r="F40">
        <v>1</v>
      </c>
      <c r="P40">
        <v>1</v>
      </c>
    </row>
    <row r="41" spans="1:16" x14ac:dyDescent="0.45">
      <c r="A41" s="7" t="s">
        <v>282</v>
      </c>
      <c r="C41">
        <v>1</v>
      </c>
      <c r="P41">
        <v>1</v>
      </c>
    </row>
    <row r="42" spans="1:16" x14ac:dyDescent="0.45">
      <c r="A42" s="7" t="s">
        <v>160</v>
      </c>
      <c r="G42">
        <v>1</v>
      </c>
      <c r="P42">
        <v>1</v>
      </c>
    </row>
    <row r="43" spans="1:16" x14ac:dyDescent="0.45">
      <c r="A43" s="7" t="s">
        <v>161</v>
      </c>
      <c r="C43">
        <v>1</v>
      </c>
      <c r="P43">
        <v>1</v>
      </c>
    </row>
    <row r="44" spans="1:16" x14ac:dyDescent="0.45">
      <c r="A44" s="7" t="s">
        <v>163</v>
      </c>
      <c r="C44">
        <v>1</v>
      </c>
      <c r="P44">
        <v>1</v>
      </c>
    </row>
    <row r="45" spans="1:16" x14ac:dyDescent="0.45">
      <c r="A45" s="7" t="s">
        <v>164</v>
      </c>
      <c r="B45">
        <v>1</v>
      </c>
      <c r="P45">
        <v>1</v>
      </c>
    </row>
    <row r="46" spans="1:16" x14ac:dyDescent="0.45">
      <c r="A46" s="7" t="s">
        <v>401</v>
      </c>
      <c r="F46">
        <v>1</v>
      </c>
      <c r="P46">
        <v>1</v>
      </c>
    </row>
    <row r="47" spans="1:16" x14ac:dyDescent="0.45">
      <c r="A47" s="7" t="s">
        <v>165</v>
      </c>
      <c r="C47">
        <v>1</v>
      </c>
      <c r="P47">
        <v>1</v>
      </c>
    </row>
    <row r="48" spans="1:16" x14ac:dyDescent="0.45">
      <c r="A48" s="7" t="s">
        <v>286</v>
      </c>
      <c r="F48">
        <v>1</v>
      </c>
      <c r="P48">
        <v>1</v>
      </c>
    </row>
    <row r="49" spans="1:16" x14ac:dyDescent="0.45">
      <c r="A49" s="5" t="s">
        <v>288</v>
      </c>
      <c r="B49">
        <v>1</v>
      </c>
      <c r="C49">
        <v>4</v>
      </c>
      <c r="D49">
        <v>1</v>
      </c>
      <c r="E49">
        <v>1</v>
      </c>
      <c r="F49">
        <v>14</v>
      </c>
      <c r="G49">
        <v>3</v>
      </c>
      <c r="H49">
        <v>1</v>
      </c>
      <c r="I49">
        <v>3</v>
      </c>
      <c r="J49">
        <v>1</v>
      </c>
      <c r="K49">
        <v>1</v>
      </c>
      <c r="L49">
        <v>1</v>
      </c>
      <c r="M49">
        <v>1</v>
      </c>
      <c r="N49">
        <v>1</v>
      </c>
      <c r="O49">
        <v>1</v>
      </c>
      <c r="P49">
        <v>34</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83AB8-B3A4-4BD7-B6D1-B9D92889E47E}">
  <dimension ref="A1:G7"/>
  <sheetViews>
    <sheetView topLeftCell="A5" workbookViewId="0">
      <selection activeCell="G7" sqref="G7"/>
    </sheetView>
  </sheetViews>
  <sheetFormatPr defaultRowHeight="14.25" x14ac:dyDescent="0.45"/>
  <sheetData>
    <row r="1" spans="1:7" ht="57" x14ac:dyDescent="0.45">
      <c r="B1" s="23" t="s">
        <v>673</v>
      </c>
      <c r="C1" s="23" t="s">
        <v>102</v>
      </c>
      <c r="D1" s="23" t="s">
        <v>672</v>
      </c>
      <c r="E1" s="23" t="s">
        <v>459</v>
      </c>
      <c r="F1" s="42" t="s">
        <v>674</v>
      </c>
      <c r="G1" s="23" t="s">
        <v>61</v>
      </c>
    </row>
    <row r="2" spans="1:7" x14ac:dyDescent="0.45">
      <c r="A2" t="s">
        <v>630</v>
      </c>
      <c r="B2" s="13">
        <v>2</v>
      </c>
      <c r="C2" s="13">
        <v>2</v>
      </c>
      <c r="D2" s="13">
        <v>8</v>
      </c>
      <c r="E2" s="13">
        <v>1</v>
      </c>
      <c r="F2" s="13">
        <v>3</v>
      </c>
      <c r="G2" s="13">
        <v>4</v>
      </c>
    </row>
    <row r="3" spans="1:7" x14ac:dyDescent="0.45">
      <c r="A3" t="s">
        <v>157</v>
      </c>
      <c r="B3" s="13">
        <v>5</v>
      </c>
      <c r="C3" s="13">
        <v>6</v>
      </c>
      <c r="D3" s="13">
        <v>0</v>
      </c>
      <c r="E3" s="13">
        <v>0</v>
      </c>
      <c r="F3" s="13">
        <v>1</v>
      </c>
      <c r="G3" s="13">
        <v>4</v>
      </c>
    </row>
    <row r="5" spans="1:7" ht="57" x14ac:dyDescent="0.45">
      <c r="B5" s="23" t="s">
        <v>673</v>
      </c>
      <c r="C5" s="23" t="s">
        <v>102</v>
      </c>
      <c r="D5" s="23" t="s">
        <v>672</v>
      </c>
      <c r="E5" s="23" t="s">
        <v>459</v>
      </c>
      <c r="F5" s="42" t="s">
        <v>674</v>
      </c>
      <c r="G5" s="23" t="s">
        <v>61</v>
      </c>
    </row>
    <row r="6" spans="1:7" x14ac:dyDescent="0.45">
      <c r="A6" t="s">
        <v>630</v>
      </c>
      <c r="B6" s="13">
        <v>13</v>
      </c>
      <c r="C6" s="13">
        <v>13</v>
      </c>
      <c r="D6" s="13">
        <v>53</v>
      </c>
      <c r="E6" s="13">
        <v>7</v>
      </c>
      <c r="F6" s="13">
        <v>20</v>
      </c>
      <c r="G6" s="13">
        <v>27</v>
      </c>
    </row>
    <row r="7" spans="1:7" x14ac:dyDescent="0.45">
      <c r="A7" t="s">
        <v>157</v>
      </c>
      <c r="B7" s="13">
        <v>45</v>
      </c>
      <c r="C7" s="13">
        <v>54</v>
      </c>
      <c r="D7" s="13">
        <f t="shared" ref="D7:E7" si="0">D3/11</f>
        <v>0</v>
      </c>
      <c r="E7" s="13">
        <f t="shared" si="0"/>
        <v>0</v>
      </c>
      <c r="F7" s="13">
        <v>9</v>
      </c>
      <c r="G7" s="13">
        <v>36</v>
      </c>
    </row>
  </sheetData>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99317-9DA1-43AC-9F19-0AC670195F8B}">
  <dimension ref="A3:H47"/>
  <sheetViews>
    <sheetView workbookViewId="0">
      <selection activeCell="C13" sqref="C13"/>
    </sheetView>
  </sheetViews>
  <sheetFormatPr defaultRowHeight="14.25" x14ac:dyDescent="0.45"/>
  <cols>
    <col min="1" max="1" width="40.1328125" bestFit="1" customWidth="1"/>
    <col min="2" max="2" width="14.73046875" bestFit="1" customWidth="1"/>
    <col min="3" max="3" width="11.06640625" bestFit="1" customWidth="1"/>
    <col min="4" max="4" width="3.86328125" bestFit="1" customWidth="1"/>
    <col min="5" max="5" width="4.59765625" bestFit="1" customWidth="1"/>
    <col min="6" max="6" width="11.9296875" bestFit="1" customWidth="1"/>
    <col min="7" max="7" width="5" bestFit="1" customWidth="1"/>
    <col min="8" max="8" width="9.86328125" bestFit="1" customWidth="1"/>
    <col min="9" max="9" width="5" bestFit="1" customWidth="1"/>
    <col min="10" max="10" width="6.33203125" bestFit="1" customWidth="1"/>
    <col min="11" max="11" width="9.86328125" bestFit="1" customWidth="1"/>
  </cols>
  <sheetData>
    <row r="3" spans="1:8" x14ac:dyDescent="0.45">
      <c r="A3" s="4" t="s">
        <v>290</v>
      </c>
      <c r="B3" s="4" t="s">
        <v>289</v>
      </c>
    </row>
    <row r="4" spans="1:8" s="1" customFormat="1" ht="28.5" x14ac:dyDescent="0.45">
      <c r="A4" s="11" t="s">
        <v>287</v>
      </c>
      <c r="B4" s="1" t="s">
        <v>412</v>
      </c>
      <c r="C4" s="1" t="s">
        <v>95</v>
      </c>
      <c r="D4" s="1" t="s">
        <v>415</v>
      </c>
      <c r="E4" s="1" t="s">
        <v>410</v>
      </c>
      <c r="F4" s="1" t="s">
        <v>427</v>
      </c>
      <c r="G4" s="1" t="s">
        <v>61</v>
      </c>
      <c r="H4" s="1" t="s">
        <v>288</v>
      </c>
    </row>
    <row r="5" spans="1:8" x14ac:dyDescent="0.45">
      <c r="A5" s="5" t="s">
        <v>249</v>
      </c>
      <c r="B5">
        <v>1</v>
      </c>
      <c r="D5">
        <v>2</v>
      </c>
      <c r="E5">
        <v>4</v>
      </c>
      <c r="H5">
        <v>7</v>
      </c>
    </row>
    <row r="6" spans="1:8" x14ac:dyDescent="0.45">
      <c r="A6" s="6" t="s">
        <v>38</v>
      </c>
      <c r="D6">
        <v>1</v>
      </c>
      <c r="E6">
        <v>4</v>
      </c>
      <c r="H6">
        <v>5</v>
      </c>
    </row>
    <row r="7" spans="1:8" x14ac:dyDescent="0.45">
      <c r="A7" s="7" t="s">
        <v>47</v>
      </c>
      <c r="E7">
        <v>1</v>
      </c>
      <c r="H7">
        <v>1</v>
      </c>
    </row>
    <row r="8" spans="1:8" x14ac:dyDescent="0.45">
      <c r="A8" s="7" t="s">
        <v>275</v>
      </c>
      <c r="E8">
        <v>1</v>
      </c>
      <c r="H8">
        <v>1</v>
      </c>
    </row>
    <row r="9" spans="1:8" x14ac:dyDescent="0.45">
      <c r="A9" s="7" t="s">
        <v>274</v>
      </c>
      <c r="D9">
        <v>1</v>
      </c>
      <c r="H9">
        <v>1</v>
      </c>
    </row>
    <row r="10" spans="1:8" x14ac:dyDescent="0.45">
      <c r="A10" s="7" t="s">
        <v>273</v>
      </c>
      <c r="E10">
        <v>1</v>
      </c>
      <c r="H10">
        <v>1</v>
      </c>
    </row>
    <row r="11" spans="1:8" x14ac:dyDescent="0.45">
      <c r="A11" s="7" t="s">
        <v>46</v>
      </c>
      <c r="E11">
        <v>1</v>
      </c>
      <c r="H11">
        <v>1</v>
      </c>
    </row>
    <row r="12" spans="1:8" x14ac:dyDescent="0.45">
      <c r="A12" s="6" t="s">
        <v>157</v>
      </c>
      <c r="B12">
        <v>1</v>
      </c>
      <c r="D12">
        <v>1</v>
      </c>
      <c r="H12">
        <v>2</v>
      </c>
    </row>
    <row r="13" spans="1:8" x14ac:dyDescent="0.45">
      <c r="A13" s="7" t="s">
        <v>158</v>
      </c>
      <c r="B13">
        <v>1</v>
      </c>
      <c r="H13">
        <v>1</v>
      </c>
    </row>
    <row r="14" spans="1:8" x14ac:dyDescent="0.45">
      <c r="A14" s="7" t="s">
        <v>159</v>
      </c>
      <c r="D14">
        <v>1</v>
      </c>
      <c r="H14">
        <v>1</v>
      </c>
    </row>
    <row r="15" spans="1:8" x14ac:dyDescent="0.45">
      <c r="A15" s="5" t="s">
        <v>135</v>
      </c>
      <c r="G15">
        <v>1</v>
      </c>
      <c r="H15">
        <v>1</v>
      </c>
    </row>
    <row r="16" spans="1:8" x14ac:dyDescent="0.45">
      <c r="A16" s="6" t="s">
        <v>157</v>
      </c>
      <c r="G16">
        <v>1</v>
      </c>
      <c r="H16">
        <v>1</v>
      </c>
    </row>
    <row r="17" spans="1:8" x14ac:dyDescent="0.45">
      <c r="A17" s="7" t="s">
        <v>166</v>
      </c>
      <c r="G17">
        <v>1</v>
      </c>
      <c r="H17">
        <v>1</v>
      </c>
    </row>
    <row r="18" spans="1:8" x14ac:dyDescent="0.45">
      <c r="A18" s="5" t="s">
        <v>248</v>
      </c>
      <c r="B18">
        <v>1</v>
      </c>
      <c r="C18">
        <v>8</v>
      </c>
      <c r="D18">
        <v>2</v>
      </c>
      <c r="E18">
        <v>8</v>
      </c>
      <c r="F18">
        <v>1</v>
      </c>
      <c r="G18">
        <v>6</v>
      </c>
      <c r="H18">
        <v>26</v>
      </c>
    </row>
    <row r="19" spans="1:8" x14ac:dyDescent="0.45">
      <c r="A19" s="6" t="s">
        <v>38</v>
      </c>
      <c r="B19">
        <v>1</v>
      </c>
      <c r="C19">
        <v>8</v>
      </c>
      <c r="D19">
        <v>2</v>
      </c>
      <c r="E19">
        <v>4</v>
      </c>
      <c r="H19">
        <v>15</v>
      </c>
    </row>
    <row r="20" spans="1:8" x14ac:dyDescent="0.45">
      <c r="A20" s="7" t="s">
        <v>28</v>
      </c>
      <c r="C20">
        <v>1</v>
      </c>
      <c r="H20">
        <v>1</v>
      </c>
    </row>
    <row r="21" spans="1:8" x14ac:dyDescent="0.45">
      <c r="A21" s="7" t="s">
        <v>252</v>
      </c>
      <c r="C21">
        <v>1</v>
      </c>
      <c r="H21">
        <v>1</v>
      </c>
    </row>
    <row r="22" spans="1:8" x14ac:dyDescent="0.45">
      <c r="A22" s="7" t="s">
        <v>29</v>
      </c>
      <c r="B22">
        <v>1</v>
      </c>
      <c r="H22">
        <v>1</v>
      </c>
    </row>
    <row r="23" spans="1:8" x14ac:dyDescent="0.45">
      <c r="A23" s="7" t="s">
        <v>254</v>
      </c>
      <c r="E23">
        <v>1</v>
      </c>
      <c r="H23">
        <v>1</v>
      </c>
    </row>
    <row r="24" spans="1:8" x14ac:dyDescent="0.45">
      <c r="A24" s="7" t="s">
        <v>261</v>
      </c>
      <c r="E24">
        <v>1</v>
      </c>
      <c r="H24">
        <v>1</v>
      </c>
    </row>
    <row r="25" spans="1:8" x14ac:dyDescent="0.45">
      <c r="A25" s="7" t="s">
        <v>269</v>
      </c>
      <c r="C25">
        <v>1</v>
      </c>
      <c r="H25">
        <v>1</v>
      </c>
    </row>
    <row r="26" spans="1:8" x14ac:dyDescent="0.45">
      <c r="A26" s="7" t="s">
        <v>35</v>
      </c>
      <c r="C26">
        <v>1</v>
      </c>
      <c r="H26">
        <v>1</v>
      </c>
    </row>
    <row r="27" spans="1:8" x14ac:dyDescent="0.45">
      <c r="A27" s="7" t="s">
        <v>44</v>
      </c>
      <c r="E27">
        <v>1</v>
      </c>
      <c r="H27">
        <v>1</v>
      </c>
    </row>
    <row r="28" spans="1:8" x14ac:dyDescent="0.45">
      <c r="A28" s="7" t="s">
        <v>45</v>
      </c>
      <c r="E28">
        <v>1</v>
      </c>
      <c r="H28">
        <v>1</v>
      </c>
    </row>
    <row r="29" spans="1:8" x14ac:dyDescent="0.45">
      <c r="A29" s="7" t="s">
        <v>30</v>
      </c>
      <c r="C29">
        <v>1</v>
      </c>
      <c r="H29">
        <v>1</v>
      </c>
    </row>
    <row r="30" spans="1:8" x14ac:dyDescent="0.45">
      <c r="A30" s="7" t="s">
        <v>31</v>
      </c>
      <c r="C30">
        <v>1</v>
      </c>
      <c r="H30">
        <v>1</v>
      </c>
    </row>
    <row r="31" spans="1:8" x14ac:dyDescent="0.45">
      <c r="A31" s="7" t="s">
        <v>32</v>
      </c>
      <c r="C31">
        <v>1</v>
      </c>
      <c r="H31">
        <v>1</v>
      </c>
    </row>
    <row r="32" spans="1:8" x14ac:dyDescent="0.45">
      <c r="A32" s="7" t="s">
        <v>33</v>
      </c>
      <c r="C32">
        <v>1</v>
      </c>
      <c r="H32">
        <v>1</v>
      </c>
    </row>
    <row r="33" spans="1:8" x14ac:dyDescent="0.45">
      <c r="A33" s="7" t="s">
        <v>34</v>
      </c>
      <c r="D33">
        <v>1</v>
      </c>
      <c r="H33">
        <v>1</v>
      </c>
    </row>
    <row r="34" spans="1:8" x14ac:dyDescent="0.45">
      <c r="A34" s="7" t="s">
        <v>162</v>
      </c>
      <c r="D34">
        <v>1</v>
      </c>
      <c r="H34">
        <v>1</v>
      </c>
    </row>
    <row r="35" spans="1:8" x14ac:dyDescent="0.45">
      <c r="A35" s="6" t="s">
        <v>157</v>
      </c>
      <c r="E35">
        <v>4</v>
      </c>
      <c r="F35">
        <v>1</v>
      </c>
      <c r="G35">
        <v>6</v>
      </c>
      <c r="H35">
        <v>11</v>
      </c>
    </row>
    <row r="36" spans="1:8" x14ac:dyDescent="0.45">
      <c r="A36" s="7" t="s">
        <v>281</v>
      </c>
      <c r="E36">
        <v>1</v>
      </c>
      <c r="H36">
        <v>1</v>
      </c>
    </row>
    <row r="37" spans="1:8" x14ac:dyDescent="0.45">
      <c r="A37" s="7" t="s">
        <v>217</v>
      </c>
      <c r="F37">
        <v>1</v>
      </c>
      <c r="H37">
        <v>1</v>
      </c>
    </row>
    <row r="38" spans="1:8" x14ac:dyDescent="0.45">
      <c r="A38" s="7" t="s">
        <v>280</v>
      </c>
      <c r="E38">
        <v>1</v>
      </c>
      <c r="H38">
        <v>1</v>
      </c>
    </row>
    <row r="39" spans="1:8" x14ac:dyDescent="0.45">
      <c r="A39" s="7" t="s">
        <v>282</v>
      </c>
      <c r="G39">
        <v>1</v>
      </c>
      <c r="H39">
        <v>1</v>
      </c>
    </row>
    <row r="40" spans="1:8" x14ac:dyDescent="0.45">
      <c r="A40" s="7" t="s">
        <v>160</v>
      </c>
      <c r="E40">
        <v>1</v>
      </c>
      <c r="H40">
        <v>1</v>
      </c>
    </row>
    <row r="41" spans="1:8" x14ac:dyDescent="0.45">
      <c r="A41" s="7" t="s">
        <v>161</v>
      </c>
      <c r="E41">
        <v>1</v>
      </c>
      <c r="H41">
        <v>1</v>
      </c>
    </row>
    <row r="42" spans="1:8" x14ac:dyDescent="0.45">
      <c r="A42" s="7" t="s">
        <v>163</v>
      </c>
      <c r="G42">
        <v>1</v>
      </c>
      <c r="H42">
        <v>1</v>
      </c>
    </row>
    <row r="43" spans="1:8" x14ac:dyDescent="0.45">
      <c r="A43" s="7" t="s">
        <v>164</v>
      </c>
      <c r="G43">
        <v>1</v>
      </c>
      <c r="H43">
        <v>1</v>
      </c>
    </row>
    <row r="44" spans="1:8" x14ac:dyDescent="0.45">
      <c r="A44" s="7" t="s">
        <v>401</v>
      </c>
      <c r="G44">
        <v>1</v>
      </c>
      <c r="H44">
        <v>1</v>
      </c>
    </row>
    <row r="45" spans="1:8" x14ac:dyDescent="0.45">
      <c r="A45" s="7" t="s">
        <v>165</v>
      </c>
      <c r="G45">
        <v>1</v>
      </c>
      <c r="H45">
        <v>1</v>
      </c>
    </row>
    <row r="46" spans="1:8" x14ac:dyDescent="0.45">
      <c r="A46" s="7" t="s">
        <v>286</v>
      </c>
      <c r="G46">
        <v>1</v>
      </c>
      <c r="H46">
        <v>1</v>
      </c>
    </row>
    <row r="47" spans="1:8" x14ac:dyDescent="0.45">
      <c r="A47" s="5" t="s">
        <v>288</v>
      </c>
      <c r="B47">
        <v>2</v>
      </c>
      <c r="C47">
        <v>8</v>
      </c>
      <c r="D47">
        <v>4</v>
      </c>
      <c r="E47">
        <v>12</v>
      </c>
      <c r="F47">
        <v>1</v>
      </c>
      <c r="G47">
        <v>7</v>
      </c>
      <c r="H47">
        <v>34</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EC88C-0871-41DE-8FEA-C5A00DD7AD90}">
  <dimension ref="A3:F47"/>
  <sheetViews>
    <sheetView workbookViewId="0">
      <selection activeCell="I11" sqref="I11"/>
    </sheetView>
  </sheetViews>
  <sheetFormatPr defaultRowHeight="14.25" x14ac:dyDescent="0.45"/>
  <cols>
    <col min="1" max="1" width="40.1328125" bestFit="1" customWidth="1"/>
    <col min="2" max="2" width="14.73046875" bestFit="1" customWidth="1"/>
    <col min="3" max="3" width="7.796875" bestFit="1" customWidth="1"/>
    <col min="4" max="4" width="9.19921875" bestFit="1" customWidth="1"/>
    <col min="5" max="5" width="10.06640625" bestFit="1" customWidth="1"/>
    <col min="6" max="6" width="9.86328125" bestFit="1" customWidth="1"/>
    <col min="7" max="7" width="10.1328125" bestFit="1" customWidth="1"/>
    <col min="8" max="8" width="5.3984375" bestFit="1" customWidth="1"/>
    <col min="9" max="9" width="9.86328125" bestFit="1" customWidth="1"/>
  </cols>
  <sheetData>
    <row r="3" spans="1:6" x14ac:dyDescent="0.45">
      <c r="A3" s="4" t="s">
        <v>290</v>
      </c>
      <c r="B3" s="4" t="s">
        <v>289</v>
      </c>
    </row>
    <row r="4" spans="1:6" x14ac:dyDescent="0.45">
      <c r="A4" s="4" t="s">
        <v>287</v>
      </c>
      <c r="B4" t="s">
        <v>100</v>
      </c>
      <c r="C4" t="s">
        <v>99</v>
      </c>
      <c r="D4" t="s">
        <v>93</v>
      </c>
      <c r="E4" t="s">
        <v>116</v>
      </c>
      <c r="F4" t="s">
        <v>288</v>
      </c>
    </row>
    <row r="5" spans="1:6" x14ac:dyDescent="0.45">
      <c r="A5" s="5" t="s">
        <v>249</v>
      </c>
      <c r="B5">
        <v>5</v>
      </c>
      <c r="D5">
        <v>5</v>
      </c>
      <c r="F5">
        <v>10</v>
      </c>
    </row>
    <row r="6" spans="1:6" x14ac:dyDescent="0.45">
      <c r="A6" s="6" t="s">
        <v>38</v>
      </c>
      <c r="B6">
        <v>3</v>
      </c>
      <c r="D6">
        <v>4</v>
      </c>
      <c r="F6">
        <v>7</v>
      </c>
    </row>
    <row r="7" spans="1:6" x14ac:dyDescent="0.45">
      <c r="A7" s="7" t="s">
        <v>47</v>
      </c>
      <c r="B7">
        <v>1</v>
      </c>
      <c r="F7">
        <v>1</v>
      </c>
    </row>
    <row r="8" spans="1:6" x14ac:dyDescent="0.45">
      <c r="A8" s="7" t="s">
        <v>275</v>
      </c>
      <c r="D8">
        <v>1</v>
      </c>
      <c r="F8">
        <v>1</v>
      </c>
    </row>
    <row r="9" spans="1:6" x14ac:dyDescent="0.45">
      <c r="A9" s="7" t="s">
        <v>274</v>
      </c>
      <c r="B9">
        <v>1</v>
      </c>
      <c r="F9">
        <v>1</v>
      </c>
    </row>
    <row r="10" spans="1:6" x14ac:dyDescent="0.45">
      <c r="A10" s="7" t="s">
        <v>273</v>
      </c>
      <c r="B10">
        <v>1</v>
      </c>
      <c r="F10">
        <v>1</v>
      </c>
    </row>
    <row r="11" spans="1:6" x14ac:dyDescent="0.45">
      <c r="A11" s="7" t="s">
        <v>46</v>
      </c>
      <c r="D11">
        <v>3</v>
      </c>
      <c r="F11">
        <v>3</v>
      </c>
    </row>
    <row r="12" spans="1:6" x14ac:dyDescent="0.45">
      <c r="A12" s="6" t="s">
        <v>157</v>
      </c>
      <c r="B12">
        <v>2</v>
      </c>
      <c r="D12">
        <v>1</v>
      </c>
      <c r="F12">
        <v>3</v>
      </c>
    </row>
    <row r="13" spans="1:6" x14ac:dyDescent="0.45">
      <c r="A13" s="7" t="s">
        <v>158</v>
      </c>
      <c r="B13">
        <v>2</v>
      </c>
      <c r="F13">
        <v>2</v>
      </c>
    </row>
    <row r="14" spans="1:6" x14ac:dyDescent="0.45">
      <c r="A14" s="7" t="s">
        <v>159</v>
      </c>
      <c r="D14">
        <v>1</v>
      </c>
      <c r="F14">
        <v>1</v>
      </c>
    </row>
    <row r="15" spans="1:6" x14ac:dyDescent="0.45">
      <c r="A15" s="5" t="s">
        <v>135</v>
      </c>
      <c r="B15">
        <v>1</v>
      </c>
      <c r="F15">
        <v>1</v>
      </c>
    </row>
    <row r="16" spans="1:6" x14ac:dyDescent="0.45">
      <c r="A16" s="6" t="s">
        <v>157</v>
      </c>
      <c r="B16">
        <v>1</v>
      </c>
      <c r="F16">
        <v>1</v>
      </c>
    </row>
    <row r="17" spans="1:6" x14ac:dyDescent="0.45">
      <c r="A17" s="7" t="s">
        <v>166</v>
      </c>
      <c r="B17">
        <v>1</v>
      </c>
      <c r="F17">
        <v>1</v>
      </c>
    </row>
    <row r="18" spans="1:6" x14ac:dyDescent="0.45">
      <c r="A18" s="5" t="s">
        <v>248</v>
      </c>
      <c r="B18">
        <v>20</v>
      </c>
      <c r="C18">
        <v>10</v>
      </c>
      <c r="D18">
        <v>28</v>
      </c>
      <c r="E18">
        <v>6</v>
      </c>
      <c r="F18">
        <v>64</v>
      </c>
    </row>
    <row r="19" spans="1:6" x14ac:dyDescent="0.45">
      <c r="A19" s="6" t="s">
        <v>38</v>
      </c>
      <c r="B19">
        <v>16</v>
      </c>
      <c r="C19">
        <v>8</v>
      </c>
      <c r="D19">
        <v>15</v>
      </c>
      <c r="E19">
        <v>1</v>
      </c>
      <c r="F19">
        <v>40</v>
      </c>
    </row>
    <row r="20" spans="1:6" x14ac:dyDescent="0.45">
      <c r="A20" s="7" t="s">
        <v>28</v>
      </c>
      <c r="D20">
        <v>1</v>
      </c>
      <c r="F20">
        <v>1</v>
      </c>
    </row>
    <row r="21" spans="1:6" x14ac:dyDescent="0.45">
      <c r="A21" s="7" t="s">
        <v>252</v>
      </c>
      <c r="D21">
        <v>1</v>
      </c>
      <c r="F21">
        <v>1</v>
      </c>
    </row>
    <row r="22" spans="1:6" x14ac:dyDescent="0.45">
      <c r="A22" s="7" t="s">
        <v>29</v>
      </c>
      <c r="C22">
        <v>1</v>
      </c>
      <c r="F22">
        <v>1</v>
      </c>
    </row>
    <row r="23" spans="1:6" x14ac:dyDescent="0.45">
      <c r="A23" s="7" t="s">
        <v>254</v>
      </c>
      <c r="B23">
        <v>6</v>
      </c>
      <c r="F23">
        <v>6</v>
      </c>
    </row>
    <row r="24" spans="1:6" x14ac:dyDescent="0.45">
      <c r="A24" s="7" t="s">
        <v>261</v>
      </c>
      <c r="B24">
        <v>5</v>
      </c>
      <c r="F24">
        <v>5</v>
      </c>
    </row>
    <row r="25" spans="1:6" x14ac:dyDescent="0.45">
      <c r="A25" s="7" t="s">
        <v>269</v>
      </c>
      <c r="D25">
        <v>7</v>
      </c>
      <c r="F25">
        <v>7</v>
      </c>
    </row>
    <row r="26" spans="1:6" x14ac:dyDescent="0.45">
      <c r="A26" s="7" t="s">
        <v>35</v>
      </c>
      <c r="D26">
        <v>1</v>
      </c>
      <c r="F26">
        <v>1</v>
      </c>
    </row>
    <row r="27" spans="1:6" x14ac:dyDescent="0.45">
      <c r="A27" s="7" t="s">
        <v>44</v>
      </c>
      <c r="D27">
        <v>1</v>
      </c>
      <c r="F27">
        <v>1</v>
      </c>
    </row>
    <row r="28" spans="1:6" x14ac:dyDescent="0.45">
      <c r="A28" s="7" t="s">
        <v>45</v>
      </c>
      <c r="D28">
        <v>1</v>
      </c>
      <c r="F28">
        <v>1</v>
      </c>
    </row>
    <row r="29" spans="1:6" x14ac:dyDescent="0.45">
      <c r="A29" s="7" t="s">
        <v>30</v>
      </c>
      <c r="D29">
        <v>1</v>
      </c>
      <c r="F29">
        <v>1</v>
      </c>
    </row>
    <row r="30" spans="1:6" x14ac:dyDescent="0.45">
      <c r="A30" s="7" t="s">
        <v>31</v>
      </c>
      <c r="D30">
        <v>1</v>
      </c>
      <c r="F30">
        <v>1</v>
      </c>
    </row>
    <row r="31" spans="1:6" x14ac:dyDescent="0.45">
      <c r="A31" s="7" t="s">
        <v>32</v>
      </c>
      <c r="E31">
        <v>1</v>
      </c>
      <c r="F31">
        <v>1</v>
      </c>
    </row>
    <row r="32" spans="1:6" x14ac:dyDescent="0.45">
      <c r="A32" s="7" t="s">
        <v>33</v>
      </c>
      <c r="D32">
        <v>1</v>
      </c>
      <c r="F32">
        <v>1</v>
      </c>
    </row>
    <row r="33" spans="1:6" x14ac:dyDescent="0.45">
      <c r="A33" s="7" t="s">
        <v>34</v>
      </c>
      <c r="B33">
        <v>5</v>
      </c>
      <c r="F33">
        <v>5</v>
      </c>
    </row>
    <row r="34" spans="1:6" x14ac:dyDescent="0.45">
      <c r="A34" s="7" t="s">
        <v>162</v>
      </c>
      <c r="C34">
        <v>7</v>
      </c>
      <c r="F34">
        <v>7</v>
      </c>
    </row>
    <row r="35" spans="1:6" x14ac:dyDescent="0.45">
      <c r="A35" s="6" t="s">
        <v>157</v>
      </c>
      <c r="B35">
        <v>4</v>
      </c>
      <c r="C35">
        <v>2</v>
      </c>
      <c r="D35">
        <v>13</v>
      </c>
      <c r="E35">
        <v>5</v>
      </c>
      <c r="F35">
        <v>24</v>
      </c>
    </row>
    <row r="36" spans="1:6" x14ac:dyDescent="0.45">
      <c r="A36" s="7" t="s">
        <v>281</v>
      </c>
      <c r="D36">
        <v>4</v>
      </c>
      <c r="F36">
        <v>4</v>
      </c>
    </row>
    <row r="37" spans="1:6" x14ac:dyDescent="0.45">
      <c r="A37" s="7" t="s">
        <v>217</v>
      </c>
      <c r="B37">
        <v>1</v>
      </c>
      <c r="F37">
        <v>1</v>
      </c>
    </row>
    <row r="38" spans="1:6" x14ac:dyDescent="0.45">
      <c r="A38" s="7" t="s">
        <v>280</v>
      </c>
      <c r="B38">
        <v>2</v>
      </c>
      <c r="F38">
        <v>2</v>
      </c>
    </row>
    <row r="39" spans="1:6" x14ac:dyDescent="0.45">
      <c r="A39" s="7" t="s">
        <v>282</v>
      </c>
      <c r="E39">
        <v>3</v>
      </c>
      <c r="F39">
        <v>3</v>
      </c>
    </row>
    <row r="40" spans="1:6" x14ac:dyDescent="0.45">
      <c r="A40" s="7" t="s">
        <v>160</v>
      </c>
      <c r="D40">
        <v>1</v>
      </c>
      <c r="F40">
        <v>1</v>
      </c>
    </row>
    <row r="41" spans="1:6" x14ac:dyDescent="0.45">
      <c r="A41" s="7" t="s">
        <v>161</v>
      </c>
      <c r="D41">
        <v>1</v>
      </c>
      <c r="F41">
        <v>1</v>
      </c>
    </row>
    <row r="42" spans="1:6" x14ac:dyDescent="0.45">
      <c r="A42" s="7" t="s">
        <v>163</v>
      </c>
      <c r="D42">
        <v>1</v>
      </c>
      <c r="F42">
        <v>1</v>
      </c>
    </row>
    <row r="43" spans="1:6" x14ac:dyDescent="0.45">
      <c r="A43" s="7" t="s">
        <v>164</v>
      </c>
      <c r="D43">
        <v>1</v>
      </c>
      <c r="F43">
        <v>1</v>
      </c>
    </row>
    <row r="44" spans="1:6" x14ac:dyDescent="0.45">
      <c r="A44" s="7" t="s">
        <v>401</v>
      </c>
      <c r="D44">
        <v>1</v>
      </c>
      <c r="F44">
        <v>1</v>
      </c>
    </row>
    <row r="45" spans="1:6" x14ac:dyDescent="0.45">
      <c r="A45" s="7" t="s">
        <v>165</v>
      </c>
      <c r="D45">
        <v>1</v>
      </c>
      <c r="F45">
        <v>1</v>
      </c>
    </row>
    <row r="46" spans="1:6" x14ac:dyDescent="0.45">
      <c r="A46" s="7" t="s">
        <v>286</v>
      </c>
      <c r="B46">
        <v>1</v>
      </c>
      <c r="C46">
        <v>2</v>
      </c>
      <c r="D46">
        <v>3</v>
      </c>
      <c r="E46">
        <v>2</v>
      </c>
      <c r="F46">
        <v>8</v>
      </c>
    </row>
    <row r="47" spans="1:6" x14ac:dyDescent="0.45">
      <c r="A47" s="5" t="s">
        <v>288</v>
      </c>
      <c r="B47">
        <v>26</v>
      </c>
      <c r="C47">
        <v>10</v>
      </c>
      <c r="D47">
        <v>33</v>
      </c>
      <c r="E47">
        <v>6</v>
      </c>
      <c r="F47">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43</vt:i4>
      </vt:variant>
    </vt:vector>
  </HeadingPairs>
  <TitlesOfParts>
    <vt:vector size="43" baseType="lpstr">
      <vt:lpstr>Data</vt:lpstr>
      <vt:lpstr>Nonhuman</vt:lpstr>
      <vt:lpstr>Contexts</vt:lpstr>
      <vt:lpstr>Context Graphs</vt:lpstr>
      <vt:lpstr>Groupings</vt:lpstr>
      <vt:lpstr>Families</vt:lpstr>
      <vt:lpstr>Burial Goods</vt:lpstr>
      <vt:lpstr>Burial Goods Chart</vt:lpstr>
      <vt:lpstr>Materials</vt:lpstr>
      <vt:lpstr>Animals</vt:lpstr>
      <vt:lpstr>Metal</vt:lpstr>
      <vt:lpstr>Other Offerings</vt:lpstr>
      <vt:lpstr>Architecture</vt:lpstr>
      <vt:lpstr>Architecture Chart</vt:lpstr>
      <vt:lpstr>Stone-Lined</vt:lpstr>
      <vt:lpstr>Stone Lining Chart</vt:lpstr>
      <vt:lpstr>Age</vt:lpstr>
      <vt:lpstr>Age Distribution</vt:lpstr>
      <vt:lpstr>Sex</vt:lpstr>
      <vt:lpstr>Sex Distribution</vt:lpstr>
      <vt:lpstr>Pathology</vt:lpstr>
      <vt:lpstr>Pathology Chart</vt:lpstr>
      <vt:lpstr>Congenital</vt:lpstr>
      <vt:lpstr>Acute</vt:lpstr>
      <vt:lpstr>Chronic</vt:lpstr>
      <vt:lpstr>Recovered</vt:lpstr>
      <vt:lpstr>Nutrition</vt:lpstr>
      <vt:lpstr>Lifestyle</vt:lpstr>
      <vt:lpstr>Segments</vt:lpstr>
      <vt:lpstr>Segment Charts</vt:lpstr>
      <vt:lpstr>Articulation</vt:lpstr>
      <vt:lpstr>Predation</vt:lpstr>
      <vt:lpstr>Violence</vt:lpstr>
      <vt:lpstr>Violence Types</vt:lpstr>
      <vt:lpstr>Violence Chart</vt:lpstr>
      <vt:lpstr>Burning</vt:lpstr>
      <vt:lpstr>Extent</vt:lpstr>
      <vt:lpstr>Burning Chart</vt:lpstr>
      <vt:lpstr>Charcoal</vt:lpstr>
      <vt:lpstr>Ritual</vt:lpstr>
      <vt:lpstr>Ritual Chart</vt:lpstr>
      <vt:lpstr>Relation</vt:lpstr>
      <vt:lpstr>Primacy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Loomis</dc:creator>
  <cp:lastModifiedBy>Sarah Loomis</cp:lastModifiedBy>
  <dcterms:created xsi:type="dcterms:W3CDTF">2026-04-23T19:27:12Z</dcterms:created>
  <dcterms:modified xsi:type="dcterms:W3CDTF">2026-08-25T19:14:24Z</dcterms:modified>
</cp:coreProperties>
</file>